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polpwc-my.sharepoint.com/personal/razvan_penescu_pwc_com/Documents/Documents/(No subject)/"/>
    </mc:Choice>
  </mc:AlternateContent>
  <xr:revisionPtr revIDLastSave="9" documentId="8_{05D11121-7803-4AB3-B04B-66FC84100DBA}" xr6:coauthVersionLast="47" xr6:coauthVersionMax="47" xr10:uidLastSave="{EAC2FB45-3719-40D9-B765-D801C95682BE}"/>
  <bookViews>
    <workbookView xWindow="-110" yWindow="-110" windowWidth="19420" windowHeight="11500" xr2:uid="{280A9D76-61D6-4D3C-A7E9-7B3D05D10038}"/>
  </bookViews>
  <sheets>
    <sheet name="Sheet1" sheetId="1" r:id="rId1"/>
  </sheets>
  <definedNames>
    <definedName name="_xlnm._FilterDatabase" localSheetId="0" hidden="1">Sheet1!$A$7:$J$534</definedName>
    <definedName name="_xlnm.Print_Area" localSheetId="0">Sheet1!$B$1:$J$534</definedName>
    <definedName name="_xlnm.Print_Titles" localSheetId="0">Sheet1!$1:$2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506" i="1" l="1"/>
  <c r="D496" i="1"/>
  <c r="D495" i="1"/>
  <c r="D494" i="1"/>
  <c r="D493" i="1"/>
  <c r="D492" i="1"/>
  <c r="D491" i="1"/>
  <c r="D490" i="1"/>
  <c r="D489" i="1"/>
  <c r="D488" i="1"/>
  <c r="D487" i="1"/>
  <c r="D486" i="1"/>
  <c r="D485" i="1"/>
  <c r="D484" i="1"/>
  <c r="D483" i="1"/>
  <c r="D482" i="1"/>
  <c r="D481" i="1"/>
  <c r="D480" i="1"/>
  <c r="D479" i="1"/>
  <c r="D478" i="1"/>
  <c r="D477" i="1"/>
  <c r="D476" i="1"/>
  <c r="D475" i="1"/>
  <c r="D474" i="1"/>
  <c r="D473" i="1"/>
  <c r="D472" i="1"/>
  <c r="D471" i="1"/>
  <c r="D470" i="1"/>
  <c r="D469" i="1"/>
  <c r="D468" i="1"/>
  <c r="D467" i="1"/>
  <c r="D466" i="1"/>
  <c r="D465" i="1"/>
  <c r="D464" i="1"/>
  <c r="D463" i="1"/>
  <c r="D462" i="1"/>
  <c r="D461" i="1"/>
  <c r="D460" i="1"/>
  <c r="D459" i="1"/>
  <c r="D458" i="1"/>
  <c r="D449" i="1"/>
  <c r="D448" i="1"/>
  <c r="D441" i="1"/>
  <c r="D437" i="1"/>
  <c r="D435" i="1"/>
  <c r="D432" i="1"/>
  <c r="D431" i="1"/>
  <c r="D430" i="1"/>
  <c r="D428" i="1"/>
  <c r="D426" i="1"/>
  <c r="D425" i="1"/>
  <c r="D419" i="1"/>
  <c r="D418" i="1"/>
  <c r="D417" i="1"/>
  <c r="D410" i="1"/>
  <c r="D408" i="1"/>
  <c r="D407" i="1"/>
  <c r="D406" i="1"/>
  <c r="D403" i="1"/>
  <c r="D402" i="1"/>
  <c r="D400" i="1"/>
  <c r="D399" i="1"/>
  <c r="D396" i="1"/>
  <c r="D388" i="1"/>
  <c r="D386" i="1"/>
  <c r="D385" i="1"/>
  <c r="D384" i="1"/>
  <c r="D383" i="1"/>
  <c r="D380" i="1"/>
  <c r="D379" i="1"/>
  <c r="D377" i="1"/>
  <c r="D373" i="1"/>
  <c r="D369" i="1"/>
  <c r="D367" i="1"/>
  <c r="D366" i="1"/>
  <c r="D358" i="1"/>
  <c r="D356" i="1"/>
  <c r="D355" i="1"/>
  <c r="D354" i="1"/>
  <c r="D353" i="1"/>
  <c r="D348" i="1"/>
  <c r="D345" i="1"/>
  <c r="D344" i="1"/>
  <c r="D343" i="1"/>
  <c r="D341" i="1"/>
  <c r="D339" i="1"/>
  <c r="D338" i="1"/>
  <c r="D333" i="1"/>
  <c r="D328" i="1"/>
  <c r="D327" i="1"/>
  <c r="D324" i="1"/>
  <c r="D320" i="1"/>
  <c r="D318" i="1"/>
  <c r="D313" i="1"/>
  <c r="D312" i="1"/>
  <c r="D309" i="1"/>
  <c r="D306" i="1"/>
  <c r="D302" i="1"/>
  <c r="D300" i="1"/>
  <c r="D298" i="1"/>
  <c r="D295" i="1"/>
  <c r="D293" i="1"/>
  <c r="D292" i="1"/>
  <c r="D288" i="1"/>
  <c r="D282" i="1"/>
  <c r="D279" i="1"/>
  <c r="D278" i="1"/>
  <c r="D277" i="1"/>
  <c r="D276" i="1"/>
  <c r="D274" i="1"/>
  <c r="D272" i="1"/>
  <c r="D271" i="1"/>
  <c r="D270" i="1"/>
  <c r="D269" i="1"/>
  <c r="D267" i="1"/>
  <c r="D264" i="1"/>
  <c r="D262" i="1"/>
  <c r="D261" i="1"/>
  <c r="D259" i="1"/>
  <c r="D258" i="1"/>
  <c r="D255" i="1"/>
  <c r="D252" i="1"/>
  <c r="D246" i="1"/>
  <c r="D245" i="1"/>
  <c r="D243" i="1"/>
  <c r="D242" i="1"/>
  <c r="D237" i="1"/>
  <c r="D231" i="1"/>
  <c r="D224" i="1"/>
  <c r="D222" i="1"/>
  <c r="D220" i="1"/>
  <c r="D219" i="1"/>
  <c r="D218" i="1"/>
  <c r="D212" i="1"/>
  <c r="D211" i="1"/>
  <c r="D204" i="1"/>
  <c r="D193" i="1"/>
  <c r="D192" i="1"/>
  <c r="D190" i="1"/>
  <c r="D188" i="1"/>
  <c r="D187" i="1"/>
  <c r="D185" i="1"/>
  <c r="D179" i="1"/>
  <c r="D178" i="1"/>
  <c r="D177" i="1"/>
  <c r="D174" i="1"/>
  <c r="D164" i="1"/>
  <c r="D163" i="1"/>
  <c r="D162" i="1"/>
  <c r="D160" i="1"/>
  <c r="D158" i="1"/>
  <c r="D155" i="1"/>
  <c r="D151" i="1"/>
  <c r="D149" i="1"/>
  <c r="D145" i="1"/>
  <c r="D142" i="1"/>
  <c r="D141" i="1"/>
  <c r="D139" i="1"/>
  <c r="D138" i="1"/>
  <c r="D137" i="1"/>
  <c r="D136" i="1"/>
  <c r="D134" i="1"/>
  <c r="D131" i="1"/>
  <c r="D130" i="1"/>
  <c r="D129" i="1"/>
  <c r="D128" i="1"/>
  <c r="D122" i="1"/>
  <c r="D118" i="1"/>
  <c r="D117" i="1"/>
  <c r="D115" i="1"/>
  <c r="D112" i="1"/>
  <c r="D109" i="1"/>
  <c r="D106" i="1"/>
  <c r="D105" i="1"/>
  <c r="D101" i="1"/>
  <c r="D96" i="1"/>
  <c r="D89" i="1"/>
  <c r="D83" i="1"/>
  <c r="D82" i="1"/>
  <c r="D78" i="1"/>
  <c r="D75" i="1"/>
  <c r="D74" i="1"/>
  <c r="D73" i="1"/>
  <c r="D70" i="1"/>
  <c r="D68" i="1"/>
  <c r="D62" i="1"/>
  <c r="D60" i="1"/>
  <c r="D59" i="1"/>
  <c r="D57" i="1"/>
  <c r="D55" i="1"/>
  <c r="D53" i="1"/>
  <c r="D52" i="1"/>
  <c r="D51" i="1"/>
  <c r="D50" i="1"/>
  <c r="D47" i="1"/>
  <c r="D34" i="1"/>
  <c r="D33" i="1"/>
  <c r="D32" i="1"/>
  <c r="D22" i="1"/>
  <c r="D21" i="1"/>
  <c r="D17" i="1"/>
  <c r="D16" i="1"/>
  <c r="D13" i="1"/>
  <c r="D12" i="1"/>
  <c r="D11" i="1"/>
  <c r="D9" i="1"/>
</calcChain>
</file>

<file path=xl/sharedStrings.xml><?xml version="1.0" encoding="utf-8"?>
<sst xmlns="http://schemas.openxmlformats.org/spreadsheetml/2006/main" count="4122" uniqueCount="1235">
  <si>
    <t>Teatre, concerte</t>
  </si>
  <si>
    <t>Ziua</t>
  </si>
  <si>
    <t>Ora</t>
  </si>
  <si>
    <t>Nume</t>
  </si>
  <si>
    <t>Autor</t>
  </si>
  <si>
    <t>Regizor</t>
  </si>
  <si>
    <t>Actori</t>
  </si>
  <si>
    <t>Loc desfăşurare</t>
  </si>
  <si>
    <t>Preţ</t>
  </si>
  <si>
    <t>Obs</t>
  </si>
  <si>
    <t>Vineri-Joi</t>
  </si>
  <si>
    <t>toată ziua</t>
  </si>
  <si>
    <t>gratuit</t>
  </si>
  <si>
    <t>Joi 30 iul</t>
  </si>
  <si>
    <t>19,30</t>
  </si>
  <si>
    <t>Miercuri 12 aug</t>
  </si>
  <si>
    <t>Marți</t>
  </si>
  <si>
    <t>19,00</t>
  </si>
  <si>
    <t>Miercuri</t>
  </si>
  <si>
    <t>Marți 28 iul</t>
  </si>
  <si>
    <t>Miercuri 29 iul</t>
  </si>
  <si>
    <t>Sîmbătă</t>
  </si>
  <si>
    <t>11,00</t>
  </si>
  <si>
    <t>Duminică</t>
  </si>
  <si>
    <t>Sîmbătă 25 iul</t>
  </si>
  <si>
    <t>Duminică 26 iul</t>
  </si>
  <si>
    <t>20,00</t>
  </si>
  <si>
    <t>Vineri 31 iul</t>
  </si>
  <si>
    <t>18,00;20,30</t>
  </si>
  <si>
    <t>21,00</t>
  </si>
  <si>
    <t>Vineri</t>
  </si>
  <si>
    <t>18,00</t>
  </si>
  <si>
    <t>15,00</t>
  </si>
  <si>
    <t>17,00</t>
  </si>
  <si>
    <t>Joi</t>
  </si>
  <si>
    <t>18,30</t>
  </si>
  <si>
    <t>14,30</t>
  </si>
  <si>
    <t>opera</t>
  </si>
  <si>
    <t>Dirijor / Regizor</t>
  </si>
  <si>
    <t>Solişti</t>
  </si>
  <si>
    <t>22,00</t>
  </si>
  <si>
    <t>Concert Simona Delegeanu</t>
  </si>
  <si>
    <t>Simona Delegeanu</t>
  </si>
  <si>
    <t>unteatru - noul sediu (str Secerei 14)</t>
  </si>
  <si>
    <t>55 lei</t>
  </si>
  <si>
    <t>Concert Toulouse Lautrec</t>
  </si>
  <si>
    <t>Toulouse Lautrec</t>
  </si>
  <si>
    <t>77 lei</t>
  </si>
  <si>
    <t>Luni 27 iul</t>
  </si>
  <si>
    <t>Al.Ehtifal Project Live</t>
  </si>
  <si>
    <t>Al.Ehtifal Project</t>
  </si>
  <si>
    <t>Concert PB&amp;JAM</t>
  </si>
  <si>
    <t>PB&amp;JAM</t>
  </si>
  <si>
    <t>TV</t>
  </si>
  <si>
    <t>Post TV</t>
  </si>
  <si>
    <t>20,05</t>
  </si>
  <si>
    <t>HBO 3</t>
  </si>
  <si>
    <t>13,05</t>
  </si>
  <si>
    <t>21,30</t>
  </si>
  <si>
    <t>12,45</t>
  </si>
  <si>
    <t>18,50</t>
  </si>
  <si>
    <t>19,45</t>
  </si>
  <si>
    <t>22,30</t>
  </si>
  <si>
    <t>23,00</t>
  </si>
  <si>
    <t>Boris Cremene (consilier în cadrul Ambasadei Republicii Moldova)</t>
  </si>
  <si>
    <t>TVR 1</t>
  </si>
  <si>
    <t>Luni</t>
  </si>
  <si>
    <t>23,45</t>
  </si>
  <si>
    <t>22,55</t>
  </si>
  <si>
    <t>Cinemax 2</t>
  </si>
  <si>
    <t>Vineri, Marți-Joi</t>
  </si>
  <si>
    <t>20,55 / 22,55;04,35</t>
  </si>
  <si>
    <t>HBO / HBO 3</t>
  </si>
  <si>
    <t>21,25 / 23,30</t>
  </si>
  <si>
    <t>23,25</t>
  </si>
  <si>
    <t>20,30</t>
  </si>
  <si>
    <t>19,05</t>
  </si>
  <si>
    <t>22,00;03,40</t>
  </si>
  <si>
    <t>23,00;04,45</t>
  </si>
  <si>
    <t>21,00;02,45</t>
  </si>
  <si>
    <t>Cinemax</t>
  </si>
  <si>
    <t>HBO 2</t>
  </si>
  <si>
    <t>22,40</t>
  </si>
  <si>
    <t>18,25</t>
  </si>
  <si>
    <t>23,55</t>
  </si>
  <si>
    <t>Antena 1</t>
  </si>
  <si>
    <t>Pro Cinema</t>
  </si>
  <si>
    <t>Prima TV</t>
  </si>
  <si>
    <t>Național TV</t>
  </si>
  <si>
    <t>17,40</t>
  </si>
  <si>
    <t>HBO</t>
  </si>
  <si>
    <t>20,00;04,20</t>
  </si>
  <si>
    <t>21,40</t>
  </si>
  <si>
    <t>23,50</t>
  </si>
  <si>
    <t>18,55</t>
  </si>
  <si>
    <t>22,05</t>
  </si>
  <si>
    <t>Film Now</t>
  </si>
  <si>
    <t>Film Mania</t>
  </si>
  <si>
    <t>FILM CAFE</t>
  </si>
  <si>
    <t>Warner TV</t>
  </si>
  <si>
    <t>Viasat Kino</t>
  </si>
  <si>
    <t>17,30</t>
  </si>
  <si>
    <t>17,55</t>
  </si>
  <si>
    <t>19,40</t>
  </si>
  <si>
    <t>23,05</t>
  </si>
  <si>
    <t>AXN</t>
  </si>
  <si>
    <t>18,15</t>
  </si>
  <si>
    <t>Cinemaraton</t>
  </si>
  <si>
    <t>19,55</t>
  </si>
  <si>
    <t>21,45</t>
  </si>
  <si>
    <t>23,40</t>
  </si>
  <si>
    <t>20,00;00,05</t>
  </si>
  <si>
    <t>16,15;01,15</t>
  </si>
  <si>
    <t>PRO TV</t>
  </si>
  <si>
    <t>TVR 2</t>
  </si>
  <si>
    <t>16,30</t>
  </si>
  <si>
    <t>09,25</t>
  </si>
  <si>
    <t>11,45</t>
  </si>
  <si>
    <t>17,50</t>
  </si>
  <si>
    <t>09,00</t>
  </si>
  <si>
    <t>13,30</t>
  </si>
  <si>
    <t>15,15</t>
  </si>
  <si>
    <t>18,20</t>
  </si>
  <si>
    <t>20,30;04,45</t>
  </si>
  <si>
    <t>22,35</t>
  </si>
  <si>
    <t>13,55</t>
  </si>
  <si>
    <t>15,35</t>
  </si>
  <si>
    <t>17,10</t>
  </si>
  <si>
    <t>18,40</t>
  </si>
  <si>
    <t>09,10</t>
  </si>
  <si>
    <t>12,20</t>
  </si>
  <si>
    <t>10,40</t>
  </si>
  <si>
    <t>10,25</t>
  </si>
  <si>
    <t>13,20</t>
  </si>
  <si>
    <t>17,20</t>
  </si>
  <si>
    <t>21,55</t>
  </si>
  <si>
    <t>09,15</t>
  </si>
  <si>
    <t>15,30</t>
  </si>
  <si>
    <t>AMC</t>
  </si>
  <si>
    <t>11,20</t>
  </si>
  <si>
    <t>14,50</t>
  </si>
  <si>
    <t>16,35</t>
  </si>
  <si>
    <t>10,10</t>
  </si>
  <si>
    <t>13,35</t>
  </si>
  <si>
    <t>11,10</t>
  </si>
  <si>
    <t>14,45</t>
  </si>
  <si>
    <t>CineWow</t>
  </si>
  <si>
    <t>21,35</t>
  </si>
  <si>
    <t>14,30;01,45</t>
  </si>
  <si>
    <t>16,45</t>
  </si>
  <si>
    <t>16,15</t>
  </si>
  <si>
    <t>22,45</t>
  </si>
  <si>
    <t>14,00</t>
  </si>
  <si>
    <t>21,00;04,00</t>
  </si>
  <si>
    <t>TVR Cultural</t>
  </si>
  <si>
    <t>08,10</t>
  </si>
  <si>
    <t>13,40</t>
  </si>
  <si>
    <t>10,50</t>
  </si>
  <si>
    <t>15,55</t>
  </si>
  <si>
    <t>17,25</t>
  </si>
  <si>
    <t>22,15</t>
  </si>
  <si>
    <t>17,05</t>
  </si>
  <si>
    <t>11,05</t>
  </si>
  <si>
    <t>21,50</t>
  </si>
  <si>
    <t>09,30</t>
  </si>
  <si>
    <t>11,30</t>
  </si>
  <si>
    <t>14,05</t>
  </si>
  <si>
    <t>13,50</t>
  </si>
  <si>
    <t>20,50</t>
  </si>
  <si>
    <t>23,30</t>
  </si>
  <si>
    <t>15,20</t>
  </si>
  <si>
    <t>16,50</t>
  </si>
  <si>
    <t>10,50;04,55</t>
  </si>
  <si>
    <t>12,50</t>
  </si>
  <si>
    <t>14,15</t>
  </si>
  <si>
    <t>16,00</t>
  </si>
  <si>
    <t>09,20</t>
  </si>
  <si>
    <t>10,55</t>
  </si>
  <si>
    <t>21,10</t>
  </si>
  <si>
    <t>17,15</t>
  </si>
  <si>
    <t>20,30;04,55</t>
  </si>
  <si>
    <t>22,25</t>
  </si>
  <si>
    <t>23,15</t>
  </si>
  <si>
    <t>22,20</t>
  </si>
  <si>
    <t>19,20</t>
  </si>
  <si>
    <t>09,45</t>
  </si>
  <si>
    <t>23,20</t>
  </si>
  <si>
    <t>17,45</t>
  </si>
  <si>
    <t>Ronin</t>
  </si>
  <si>
    <t>22,50</t>
  </si>
  <si>
    <t>18,45</t>
  </si>
  <si>
    <t>23,35</t>
  </si>
  <si>
    <t>20,10</t>
  </si>
  <si>
    <t>19,25</t>
  </si>
  <si>
    <t>19,35</t>
  </si>
  <si>
    <t>20,00;01,30</t>
  </si>
  <si>
    <t>22,00;02,35</t>
  </si>
  <si>
    <t>18,05</t>
  </si>
  <si>
    <t>18,10</t>
  </si>
  <si>
    <t>20,35</t>
  </si>
  <si>
    <t>12,30</t>
  </si>
  <si>
    <t>cinema</t>
  </si>
  <si>
    <t>Cinematograf</t>
  </si>
  <si>
    <t>Cinemateca Eforie</t>
  </si>
  <si>
    <t>10;15 lei</t>
  </si>
  <si>
    <t>20,15</t>
  </si>
  <si>
    <t>Vineri 24 iul</t>
  </si>
  <si>
    <t>Cinemateca Union</t>
  </si>
  <si>
    <t>15 lei</t>
  </si>
  <si>
    <t>Duminică, Miercuri</t>
  </si>
  <si>
    <t>Marți, Joi</t>
  </si>
  <si>
    <t>Miercuri-Joi</t>
  </si>
  <si>
    <t>diferite ore</t>
  </si>
  <si>
    <t>Point (Str. Eremia Grigorescu 10)</t>
  </si>
  <si>
    <t>16;32 lei</t>
  </si>
  <si>
    <t>Scurtmetraje UNATC 1966 - 2000</t>
  </si>
  <si>
    <t>https://arhiva.unatc.ro/filme-unatc/</t>
  </si>
  <si>
    <t>Vineri, Marți</t>
  </si>
  <si>
    <t>Muzeul Ţăranului Român</t>
  </si>
  <si>
    <t>40 lei</t>
  </si>
  <si>
    <t>21,15</t>
  </si>
  <si>
    <t>Grădina Muzeului Ţăranului Român</t>
  </si>
  <si>
    <t>16,40</t>
  </si>
  <si>
    <t>19,15</t>
  </si>
  <si>
    <t>19,10</t>
  </si>
  <si>
    <t>15,50</t>
  </si>
  <si>
    <t>Sîmbătă 1 aug</t>
  </si>
  <si>
    <t>Duminică 2 aug</t>
  </si>
  <si>
    <t>Vineri, Dum, Marți</t>
  </si>
  <si>
    <t>Elvira Popescu</t>
  </si>
  <si>
    <t>27 lei</t>
  </si>
  <si>
    <t>Vineri, Duminică</t>
  </si>
  <si>
    <t>13,00</t>
  </si>
  <si>
    <t>Europa</t>
  </si>
  <si>
    <t>20;30 lei</t>
  </si>
  <si>
    <t>Hollywood Multiplex</t>
  </si>
  <si>
    <t>13,45;21,30</t>
  </si>
  <si>
    <t>18,30;21,15</t>
  </si>
  <si>
    <t>11,15;16,15;21,30</t>
  </si>
  <si>
    <t>19,15 (3D)</t>
  </si>
  <si>
    <t>16,30;20,45</t>
  </si>
  <si>
    <t>11,00;13,00;14,30;16,30;17,15;18,00;20,00;21,00</t>
  </si>
  <si>
    <t>14,15;17,00</t>
  </si>
  <si>
    <t>15,45;21,15</t>
  </si>
  <si>
    <t>Vineri, Luni</t>
  </si>
  <si>
    <t>Cinema City Cotroceni</t>
  </si>
  <si>
    <t>11,10;13,15;15,20</t>
  </si>
  <si>
    <t>11,00;13,05;22,45</t>
  </si>
  <si>
    <t>19,35;22,40</t>
  </si>
  <si>
    <t>16,40;20,20</t>
  </si>
  <si>
    <t>15,20;20,10</t>
  </si>
  <si>
    <t>Luni, Miercuri-Joi</t>
  </si>
  <si>
    <t>17,00;20,20;21,40</t>
  </si>
  <si>
    <t>19,50;22,15</t>
  </si>
  <si>
    <t>Cinema City ParkLake</t>
  </si>
  <si>
    <t>12,20;15,10;18,10;21,00</t>
  </si>
  <si>
    <t>Cinema City Mega Mall</t>
  </si>
  <si>
    <t>Vineri-Luni, Mi-Joi</t>
  </si>
  <si>
    <t>13,40;22,10</t>
  </si>
  <si>
    <t>15,15;18,10;21,00</t>
  </si>
  <si>
    <t>Cinema City Sun Plaza</t>
  </si>
  <si>
    <t>15,10;16,30</t>
  </si>
  <si>
    <t>13,40;22,20</t>
  </si>
  <si>
    <t>13,15;19,30;22,15</t>
  </si>
  <si>
    <t>16,30;19,20;22,10</t>
  </si>
  <si>
    <t>16,30;21,50</t>
  </si>
  <si>
    <t>Cineplexx Baneasa</t>
  </si>
  <si>
    <t>Vineri, Luni-Joi</t>
  </si>
  <si>
    <t>16,30;21,30</t>
  </si>
  <si>
    <t>Movieplex Cinema</t>
  </si>
  <si>
    <t>Sîmbătă-Duminică</t>
  </si>
  <si>
    <t>14,15;16,30;21,30</t>
  </si>
  <si>
    <t>17,40;19,50</t>
  </si>
  <si>
    <t>11,10;13,20;18,10;20,15;22,20</t>
  </si>
  <si>
    <t>11,10;13,20;15,30;17,40;22,10</t>
  </si>
  <si>
    <t>Luni-Joi</t>
  </si>
  <si>
    <t>17,40;19,50;22,00</t>
  </si>
  <si>
    <t>CINEMAX Veranda</t>
  </si>
  <si>
    <t>14,15;21,30</t>
  </si>
  <si>
    <t>17,50;22,00</t>
  </si>
  <si>
    <t>15,15;17,40;21,20</t>
  </si>
  <si>
    <t>15,10;16,40;22,20</t>
  </si>
  <si>
    <t>15,10;22,00</t>
  </si>
  <si>
    <t>diferite malluri</t>
  </si>
  <si>
    <t>16,20</t>
  </si>
  <si>
    <t>16,30;19,10;21,50</t>
  </si>
  <si>
    <t>Sîmbătă-Joi</t>
  </si>
  <si>
    <t>Happy Cinema Colosseum</t>
  </si>
  <si>
    <t>13,45;16,30;19,10;21,50</t>
  </si>
  <si>
    <t>15,45;18,30;21,15</t>
  </si>
  <si>
    <t>13,00;15,45;18,30;21,15</t>
  </si>
  <si>
    <t>11,30;14,10;16,50;19,30;22,10</t>
  </si>
  <si>
    <t>17,30;20,45</t>
  </si>
  <si>
    <t>20,15;22,30</t>
  </si>
  <si>
    <t>Vineri-Marți</t>
  </si>
  <si>
    <t>19,50;22,00</t>
  </si>
  <si>
    <t>11,45;20,30;22,45</t>
  </si>
  <si>
    <t>18,45;21,00</t>
  </si>
  <si>
    <t>12,00;18,45;21,00</t>
  </si>
  <si>
    <t>12,10;14,30</t>
  </si>
  <si>
    <t>17,00;19,20;21,45</t>
  </si>
  <si>
    <t>12,50;22,00</t>
  </si>
  <si>
    <t>seara</t>
  </si>
  <si>
    <t>+++++ = e păcat să-l rataţi // ++++ = merită văzut</t>
  </si>
  <si>
    <t xml:space="preserve">Pt conformitate: </t>
  </si>
  <si>
    <t>? = nu l-am văzut;citiţi cronicile să vedeţi dacă vă interesează</t>
  </si>
  <si>
    <t xml:space="preserve">Puteţi citi articolele săptămînii la adresa : </t>
  </si>
  <si>
    <t>Răzvan Penescu</t>
  </si>
  <si>
    <t>*) Link spre cronici pe LiterNet.ro</t>
  </si>
  <si>
    <t>https://atelier.liternet.ro</t>
  </si>
  <si>
    <t>Copyright © 2026, LiterNet</t>
  </si>
  <si>
    <t>?</t>
  </si>
  <si>
    <t>17.07.2026 18.07.2026 19.07.2026 20.07.2026 21.07.2026 22.07.2026 23.07.2026</t>
  </si>
  <si>
    <t>Eugen Gyemant</t>
  </si>
  <si>
    <t>+++++</t>
  </si>
  <si>
    <t>Avem imagini șocante - show total despre un caz mortal</t>
  </si>
  <si>
    <t>Șerban Melnic, Cosmin Gaspar</t>
  </si>
  <si>
    <t>Ana Monica Vîlcu, Șerban Melnic, Cosmin Gaspar</t>
  </si>
  <si>
    <t>Ana Monica Vîlcu, Șerban Melnic, Cosmin Gaspar, Stella Cora, Cătălin Haiducescu</t>
  </si>
  <si>
    <t>Teatrul Apropo (Bd Dimitrie Pompeiu 8)</t>
  </si>
  <si>
    <t>77,4 lei</t>
  </si>
  <si>
    <t>30.07.2026</t>
  </si>
  <si>
    <t>Șerban Melnic și Cosmin Gaspar</t>
  </si>
  <si>
    <t>Ana Monica Vîlcu, Șerban Melnic și Cosmin Gaspar</t>
  </si>
  <si>
    <t>12.08.2026</t>
  </si>
  <si>
    <t>Oana Jindiceanu</t>
  </si>
  <si>
    <t>Andreea Grămoșteanu și Alexandru Unguru</t>
  </si>
  <si>
    <t>Teatrul de Artă (Sf. Ștefan 21)</t>
  </si>
  <si>
    <t>75 lei</t>
  </si>
  <si>
    <t>21.07.2026</t>
  </si>
  <si>
    <t>Gardner McKay</t>
  </si>
  <si>
    <t>Claudiu Istodor</t>
  </si>
  <si>
    <t>Tudor Aaron Istodor, Alexandra Ioniță</t>
  </si>
  <si>
    <t>22.07.2026</t>
  </si>
  <si>
    <t>Vasili Sigarev</t>
  </si>
  <si>
    <t>Bogdan Budeș</t>
  </si>
  <si>
    <t>Rareș Andrici, George Constantinescu, Mihaela Popa / Cristiana Luca</t>
  </si>
  <si>
    <t>28.07.2026</t>
  </si>
  <si>
    <t>Peștele Balon</t>
  </si>
  <si>
    <t>Theo Herghelegiu după Alexandru Damian &amp; AI</t>
  </si>
  <si>
    <t>Theo Herghelegiu</t>
  </si>
  <si>
    <t>Demeter András, Mona Eftimiu, Carmen Anghel</t>
  </si>
  <si>
    <t>29.07.2026</t>
  </si>
  <si>
    <t>American Buffalo</t>
  </si>
  <si>
    <t>David Mamet</t>
  </si>
  <si>
    <t>Angel Popescu, George Constantinescu, Ștefan Iancu</t>
  </si>
  <si>
    <t>Capra cu trei iezi (3+, 55 min)</t>
  </si>
  <si>
    <t>Ion Creangă</t>
  </si>
  <si>
    <t>Gabriel Apostol</t>
  </si>
  <si>
    <t>Ioana Chelaru Popovici / Ilona Hrestic, Cristian Mitescu / Viorel Ionescu, Liliana Gavrilescu / Dora Dumitrescu, Mariana Zaharia / Roxana Vișan, Marin Fagu / Florin Mititelu.</t>
  </si>
  <si>
    <t>Teatrul Țăndărică-Lahovari</t>
  </si>
  <si>
    <t>30;35;40 lei</t>
  </si>
  <si>
    <t>18.07.2026</t>
  </si>
  <si>
    <t>Munchhausen, baronul poznaș</t>
  </si>
  <si>
    <t>adaptare de Dan Tudor</t>
  </si>
  <si>
    <t>Dan Tudor</t>
  </si>
  <si>
    <t>Ioan Brancu, Gabriel Apostol, Mihai Dumitrescu, Alina Teianu-Cocioran, Mona Toncu, George Simian, Ștefan Craiu</t>
  </si>
  <si>
    <t>19.07.2026</t>
  </si>
  <si>
    <t>Punguța cu doi bani</t>
  </si>
  <si>
    <t>Decebal Marin</t>
  </si>
  <si>
    <t>Daniel Stanciu / Gabriel Apostol, Ioana Chelaru Popovici / Eugenia Barbu, Liliana Gavrilescu / Grațiela Ene, Mihai Dumitrescu / Florin Mititelu, Dora Ortelecan Dumitrescu / Alina Teianu</t>
  </si>
  <si>
    <t>25.07.2026</t>
  </si>
  <si>
    <t>Pinocchio</t>
  </si>
  <si>
    <t>Carlo Collodi</t>
  </si>
  <si>
    <t>Cristian Pepino</t>
  </si>
  <si>
    <t>Liliana Gavrilescu, Daniel Stanciu, Mihai Dumitrescu / Ioan Brancu, Cristina Țane, Roxana Vişan / Ana Maria Bălescu, Daniela Ruxandra Mihai</t>
  </si>
  <si>
    <t>26.07.2026</t>
  </si>
  <si>
    <t>Tracy Letts</t>
  </si>
  <si>
    <t>Vlad Bălan</t>
  </si>
  <si>
    <t>Corina Moise, Vlad Ionuț Popescu, Florina Gleznea, Alexandru Pavel</t>
  </si>
  <si>
    <t>109 lei</t>
  </si>
  <si>
    <t>Mihaela Michailov, Eugen Gyemant</t>
  </si>
  <si>
    <t>Cătălin Vîlcu, Alexia Maria Mocănescu, Mălina Andreescu, Victoria Ecaterina Moraru, Cătălina Frunză, Sidonia Doica  / Bianca Archip, Sevi Stan, Robert Brage / Teodora Moscal</t>
  </si>
  <si>
    <t>66 lei</t>
  </si>
  <si>
    <t>după F.M. Dostoievski</t>
  </si>
  <si>
    <t>Ionuț Iftimiciuc</t>
  </si>
  <si>
    <t>Nicholas Bohor, Alex Vlad, Ioana Nichita</t>
  </si>
  <si>
    <t>Teatrul Național - Sala Atelier</t>
  </si>
  <si>
    <t>88;99 lei</t>
  </si>
  <si>
    <t>31.07.2026</t>
  </si>
  <si>
    <t>17.07.2026</t>
  </si>
  <si>
    <t>23.07.2026</t>
  </si>
  <si>
    <t>27.07.2026</t>
  </si>
  <si>
    <t>Alan Ball</t>
  </si>
  <si>
    <t>Anna Paquin, Chris Bauer, Nelsan Ellis, Stephen Moyer, Sam Trammell, Ryan Kwanten, Rutina Wesley</t>
  </si>
  <si>
    <t>++++1/2</t>
  </si>
  <si>
    <t>Julia (sezon 1)</t>
  </si>
  <si>
    <t>Daniel Goldfarb</t>
  </si>
  <si>
    <t>Sarah Lancashire, Howie Breslau, David Hyde Pierce, Bebe Neuwirth</t>
  </si>
  <si>
    <t>Life, Larry and the Pursuit of Unhappiness: an Almost History of America (miniserie)</t>
  </si>
  <si>
    <t>Jeff Schaffer</t>
  </si>
  <si>
    <t>Larry David, Bill Hader, Kathryn Hahn, Jon Hamm, Sean Hayes, Jerry Seinfeld, Chris Parnell</t>
  </si>
  <si>
    <t>Tokyo Vice (sezon 1)</t>
  </si>
  <si>
    <t>Josef Kubota Wladyka</t>
  </si>
  <si>
    <t>Ansel Elgort, Ken Watanabe, Rachel Keller, Hideaki Itō, Show Kasamatsu, Ella Rumpf, Rinko Kikuchi, Tomohisa Yamashita</t>
  </si>
  <si>
    <t>The Other Bennet Sister (serial)</t>
  </si>
  <si>
    <t>Jennifer Sheridan, Asim Abbasi</t>
  </si>
  <si>
    <t>Ella Bruccoleri, Ruth Jones, Richard E. Grant, Maddie Close, Poppy Gilbert, Grace Hogg-Robinson, Molly Wright, Indira Varma, Richard Coyle, Dónal Finn, Laurie Davidson</t>
  </si>
  <si>
    <t>Garantat 100%</t>
  </si>
  <si>
    <t>Cătălin Ştefănescu</t>
  </si>
  <si>
    <t>20.07.2026</t>
  </si>
  <si>
    <t>It: Welcome to Derry (serial)</t>
  </si>
  <si>
    <t>Andy Muschietti</t>
  </si>
  <si>
    <t>Taylour Paige, Jovan Adepo, Blake Cameron James, Chris Chalk, James Remar, Stephen Rider, Madeleine Stowe, Rudy Mancuso, Bill Skarsgård</t>
  </si>
  <si>
    <t>The Tower (mini-serie, sezon 2, 4 episoade)</t>
  </si>
  <si>
    <t>Jim Loach</t>
  </si>
  <si>
    <t>Gemma Whelan, Jimmy Akingbola, Tahirah Sharif, Emmett J. Scanlan, Nabil Elouahabi, Nick Holder, Lola Elsokari, Karl Davies, Ben Stoddard</t>
  </si>
  <si>
    <t>The White Lotus (sezon I)</t>
  </si>
  <si>
    <t>Mike White</t>
  </si>
  <si>
    <t>Murray Bartlett, Connie Britton, Jennifer Coolidge, Alexandra Daddario, Fred Hechinger, Jake Lacy, Brittany O'Grady, Natasha Rothwell, Sydney Sweeney, Steve Zahn, Molly Shannon, Lukas Gage, Kekoa Scott Kekumano, Jon Gries, Alec Merlino</t>
  </si>
  <si>
    <t>17.07.2026 21.07.2026 22.07.2026 23.07.2026</t>
  </si>
  <si>
    <t>Fargo (sezonul 4, 2 episoade)</t>
  </si>
  <si>
    <t>Noah Hawley, Dana Gonzales, Dearbhla Walsh, Sylvain White</t>
  </si>
  <si>
    <t>Chris Rock, Jessie Buckley, Jason Schwartzman, Ben Whishaw, Jack Huston</t>
  </si>
  <si>
    <t>Porzadny czlowiek / Un bărbat decent (serial)</t>
  </si>
  <si>
    <t>Aleksandra Terpinska</t>
  </si>
  <si>
    <t>Jerzy Skolimowski, Agnieszka Zulewska, Krzysztof Czeczot, Maria Maj, Jan Englert, Marek Kalita, Magdalena Czerwinska, Michal Czernecki</t>
  </si>
  <si>
    <t>Blue Moon</t>
  </si>
  <si>
    <t>Richard Linklater</t>
  </si>
  <si>
    <t>Ethan Hawke, Margaret Qualley, Bobby Cannavale, Andrew Scott, Jonah Lees, Simon Delaney, Cillian Sullivan, Patrick Kennedy, John Doran, Anne Brogan, David Rawle</t>
  </si>
  <si>
    <t>The Three Musketeers</t>
  </si>
  <si>
    <t>Stephen Herek</t>
  </si>
  <si>
    <t>Charlie Sheen, Kiefer Sutherland, Oliver Platt</t>
  </si>
  <si>
    <t>Dumb and Dumber To</t>
  </si>
  <si>
    <t>Bobby &amp; Peter Farrelly</t>
  </si>
  <si>
    <t>Jim Carrey, Jeff Daniels, Laurie Holden, Kathleen Turner</t>
  </si>
  <si>
    <t>Liceenii</t>
  </si>
  <si>
    <t>Nicolae Corjos</t>
  </si>
  <si>
    <t>Ştefan Bănică Jr, Oana Sîrbu, Mihai Constantin</t>
  </si>
  <si>
    <t>Actorul și sălbaticii</t>
  </si>
  <si>
    <t>Manole Marcus</t>
  </si>
  <si>
    <t>Toma Caragiu, Mircea Albulescu, Margareta Pogonat, Ion Besoiu, Mircea Diaconu, Marin Moraru, Ovidiu Iuliu Moldovan, Zephi Alşec, George Paul Avram, Carmen Petrescu, Maria Chira</t>
  </si>
  <si>
    <t>The Bleeder</t>
  </si>
  <si>
    <t>Philippe Falardeau</t>
  </si>
  <si>
    <t>Ron Perlman, Liev Schreiber, Elisabeth Moss, Jim Gaffigan, Naomi Watts, Michael Rapaport</t>
  </si>
  <si>
    <t>Christopher Nolan</t>
  </si>
  <si>
    <t>Christian Bale, Michael Caine, Liam Neeson, Katie Holmes</t>
  </si>
  <si>
    <t>++++</t>
  </si>
  <si>
    <t>A Quiet Place: Day One</t>
  </si>
  <si>
    <t>Michael Sarnoski</t>
  </si>
  <si>
    <t>Lupita Nyong'o, Joseph Quinn, Djimon Hounsou, Alex Wolff, Elijah Ungvary, Cain Aiden</t>
  </si>
  <si>
    <t>Nope</t>
  </si>
  <si>
    <t>Jordan Peele</t>
  </si>
  <si>
    <t>Keke Palmer, Barbie Ferreira, Daniel Kaluuya, Michael Wincott, Steven Yeun, Keith David</t>
  </si>
  <si>
    <t>David Fincher</t>
  </si>
  <si>
    <t>Ben Affleck, Missi Pyle, Rosamund Pike, Neil Patrick Harris, Tyler Perry, Kim Dickens, Casey Wilson</t>
  </si>
  <si>
    <t>DJ Ahmet</t>
  </si>
  <si>
    <t>Georgi M. Unkovski</t>
  </si>
  <si>
    <t>Arif Jakup, Agush Agushev, Aksel Mehmet, Adem Karaga, Bereda Reshit, Branko Beninov</t>
  </si>
  <si>
    <t>Joshua Oppenheimer</t>
  </si>
  <si>
    <t>Tilda Swinton, Michael Shannon, Bronagh Gallagher, George MacKay, Lennie James, Tim McInnerny</t>
  </si>
  <si>
    <t>The Little Things</t>
  </si>
  <si>
    <t>John Lee Hancock</t>
  </si>
  <si>
    <t>Denzel Washington, Jared Leto, Rami Malek, Sofia Vassilieva, Jason James Richter, Glenn Morshower</t>
  </si>
  <si>
    <t>Guillermo Del Toro</t>
  </si>
  <si>
    <t>Ron Perlman, Selma Blair, John Hurt</t>
  </si>
  <si>
    <t>Cliffhanger</t>
  </si>
  <si>
    <t>Renny Harlin</t>
  </si>
  <si>
    <t>Sylvester Stallone, John Lithgow, Michael Rooker, Janine Turner, Rex Linn, Caroline Goodall</t>
  </si>
  <si>
    <t>Quentin Tarantino</t>
  </si>
  <si>
    <t>Uma Thurman, David Carradine, Daryl Hannah, Michael Madsen</t>
  </si>
  <si>
    <t>Richard Jewell</t>
  </si>
  <si>
    <t>Clint Eastwood</t>
  </si>
  <si>
    <t>Olivia Wilde, Sam Rockwell, Paul Walter Hauser, Jon Hamm, Kathy Bates, Wayne Duvall</t>
  </si>
  <si>
    <t>Spider-Man: Homecoming</t>
  </si>
  <si>
    <t>Jon Watts</t>
  </si>
  <si>
    <t>Tom Holland, Michael Keaton, Robert Downey Jr., Marisa Tomei</t>
  </si>
  <si>
    <t>Sofia Coppola</t>
  </si>
  <si>
    <t>James Woods, Kathleen Turner, Kirsten Dunst</t>
  </si>
  <si>
    <t>The Art of the Steal</t>
  </si>
  <si>
    <t>Jonathan Sobol</t>
  </si>
  <si>
    <t>Kurt Russell, Matt Dillon, Jay Baruchel, Kenneth Welsh, Chris Diamantopoulos, Katheryn Winnick, Jason Jones</t>
  </si>
  <si>
    <t>Bright Star</t>
  </si>
  <si>
    <t>Jane Campion</t>
  </si>
  <si>
    <t>Ben Whishaw, Abbie Cornish, Thomas Brodie-Sangster, Kerry Fox, Antonia Campbell-Hughes, Paul Schneider</t>
  </si>
  <si>
    <t>Cheung Gong 7 hou / CJ7</t>
  </si>
  <si>
    <t>Stephen Chow</t>
  </si>
  <si>
    <t>Stephen Chow, Jiao Xu, Lei Huang, Kitty Zhang Yuqi, Chi Chung Lam, Shing-Cheung Lee</t>
  </si>
  <si>
    <t>Fionn Whitehead, Tom Glynn-Carney, Jack Lowden, Harry Styles, Aneurin Barnard, James D'Arcy, Barry Keoghan, Kenneth Branagh, Cillian Murphy, Mark Rylance, Tom Hardy, Bobby Lockwood</t>
  </si>
  <si>
    <t>Big Nothing</t>
  </si>
  <si>
    <t>Jean-Baptiste Andrea</t>
  </si>
  <si>
    <t>David Schwimmer, Simon Pegg, Alice Eve, Mimi Rogers, Natascha McElhone</t>
  </si>
  <si>
    <t>Ethan Coen, Joel Coen</t>
  </si>
  <si>
    <t>Josh Brolin, George Clooney, Alden Ehrenreich, Ralph Fiennes, Scarlett Johansson, Tilda Swinton, Frances McDormand, Channing Tatum, Jonah Hill</t>
  </si>
  <si>
    <t>Whip It!</t>
  </si>
  <si>
    <t>Drew Barrymore</t>
  </si>
  <si>
    <t>Ellen Page, Marcia Gay Harden, Drew Barrymore, Eulala Scheel, Jimmy Fallon, Juliette Lewis, Landon Pigg</t>
  </si>
  <si>
    <t>Les immortelles</t>
  </si>
  <si>
    <t>Caroline Deruas-Garrel</t>
  </si>
  <si>
    <t>Emmanuelle Béart, Léna Garrel, Louiza Aura, Vahina Giocante, Gérard Watkins, Jenna Thiam</t>
  </si>
  <si>
    <t>La gioia</t>
  </si>
  <si>
    <t>Nicolangelo Gelormini</t>
  </si>
  <si>
    <t>Valeria Golino, Jasmine Trinca, Saul Nanni, Francesco Colella, Giovanni Bissaca, Betty Pedrazzi</t>
  </si>
  <si>
    <t>David Yates</t>
  </si>
  <si>
    <t>Daniel Radcliffe, Emma Watson, Rupert Grint, Alan Rickman, Ralph Fiennes, Helena Bonham Carter, Bill Nighy, Richard Griffiths, Julie Walters</t>
  </si>
  <si>
    <t>Guy Ritchie</t>
  </si>
  <si>
    <t>Robert Downey Jr., Jude Law, Jared Harris, Noomi Rapace</t>
  </si>
  <si>
    <t>Cucoana Chiriţa</t>
  </si>
  <si>
    <t>Mircea Drăgan</t>
  </si>
  <si>
    <t>Draga Olteanu-Matei, Jean Constantin</t>
  </si>
  <si>
    <t>Haiducii</t>
  </si>
  <si>
    <t>Dinu Cocea</t>
  </si>
  <si>
    <t>Toma Caragiu, Marga Barbu, Ion Besoiu</t>
  </si>
  <si>
    <t>Lucian Pintilie</t>
  </si>
  <si>
    <t>Maia Morgenstern, Răzvan Vasilescu, Victor Rebengiuc, Dorel Vişan, Gheorghe Visu, Dan Condurache, Alexandru Matei, Ionel Mihăilescu, Marcel Iureş</t>
  </si>
  <si>
    <t>Gabriel Achim</t>
  </si>
  <si>
    <t>Bogdan Dumitrache, Anca Androne, Luiza Gherghinescu, Rolando Matsangos, Silvana Mihai, Gheorghe Ifrim</t>
  </si>
  <si>
    <t>Woody Allen</t>
  </si>
  <si>
    <t>Woody Allen, Dan Aykroyd, Helen Hunt</t>
  </si>
  <si>
    <t>What Women Want</t>
  </si>
  <si>
    <t>Nancy Meyers</t>
  </si>
  <si>
    <t>Mel Gibson, Helen Hunt, Marisa Tomei, Lauren Holly, Mark Feuerstein, Alan Alda</t>
  </si>
  <si>
    <t>Encanto</t>
  </si>
  <si>
    <t>Jared Bush</t>
  </si>
  <si>
    <t>voci: Stephanie Beatriz, Diane Guerrero, Wilmer Valderrama, Angie Cepeda, Rhenzy Feliz, John Leguizamo</t>
  </si>
  <si>
    <t>Mihai Mincan</t>
  </si>
  <si>
    <t>Soliman Cruz, Niko Becker, Alexandre Nguyen, Bartholome Guingona, Olivier Chen, Olivier Ho Hio Heen</t>
  </si>
  <si>
    <t>Robot &amp; Frank</t>
  </si>
  <si>
    <t>Jake Schreier</t>
  </si>
  <si>
    <t>Frank Langella, Susan Sarandon, James Marsden, Liv Tyler, Jeremy Strong, Peter Sarsgaard, Dario Barosso</t>
  </si>
  <si>
    <t>Frank Oz</t>
  </si>
  <si>
    <t>Edward Norton, Robert De Niro, Marlon Brando</t>
  </si>
  <si>
    <t>David Mirkin</t>
  </si>
  <si>
    <t>Sigourney Weaver, Gene Hackman, Ray Liotta</t>
  </si>
  <si>
    <t>Et Dieu... créa la femme</t>
  </si>
  <si>
    <t>Roger Vadim</t>
  </si>
  <si>
    <t>Brigitte Bardot, Jean-Louis Trintignant, Curd Jürgens, Roger Vadim, Jean Lefebvre, Isabelle Corey</t>
  </si>
  <si>
    <t>Invitation to a Gunfighter</t>
  </si>
  <si>
    <t>Richard Wilson</t>
  </si>
  <si>
    <t>Yul Brynner, George Segal, Janice Rule, Pat Hingle, William Hickey, Strother Martin</t>
  </si>
  <si>
    <t>Superman</t>
  </si>
  <si>
    <t>James Gunn</t>
  </si>
  <si>
    <t>David Corenswet, Rachel Brosnahan, Nicholas Hoult, Edi Gathegi, Anthony Carrigan, Nathan Fillion, Isabela Merced</t>
  </si>
  <si>
    <t>Gareth Edwards</t>
  </si>
  <si>
    <t>John David Washington, Gemma Chan, Ken Watanabe, Sturgill Simpson, Allison Janney, Madeleine Yuna Voyles</t>
  </si>
  <si>
    <t>Saipan</t>
  </si>
  <si>
    <t>Lisa Barros D'Sa</t>
  </si>
  <si>
    <t>Eanna Hardwicke, Stephen Watson, Steve Coogan, Peter McDonald, Alice Lowe, Jamie Beamish</t>
  </si>
  <si>
    <t>Nightmare Alley</t>
  </si>
  <si>
    <t>Guillermo del Toro</t>
  </si>
  <si>
    <t>Bradley Cooper, Cate Blanchett, Rooney Mara, Willem Dafoe, Toni Collette, Romina Power</t>
  </si>
  <si>
    <t>Wildcat</t>
  </si>
  <si>
    <t>Ethan Hawke</t>
  </si>
  <si>
    <t>Maya Hawke, Liam Neeson, Laura Linney, Steve Zahn, Vincent D'Onofrio, Alessandro Nivola</t>
  </si>
  <si>
    <t>The Grinch</t>
  </si>
  <si>
    <t>Yarrow Cheney</t>
  </si>
  <si>
    <t>voci: Benedict Cumberbatch, Rashida Jones, Tristan O'Hare, Scarlett Estevez, Angela Lansbury, Pharrell Williams</t>
  </si>
  <si>
    <t>Bryan Singer</t>
  </si>
  <si>
    <t>Rami Malek, Lucy Boynton, Tom Hollander, Gwilym Lee, Mike Myers, Joseph Mazzello, Ben Hardy</t>
  </si>
  <si>
    <t>The Fall Guy</t>
  </si>
  <si>
    <t>David Leitch</t>
  </si>
  <si>
    <t>Aaron Taylor-Johnson, Ryan Gosling, Emily Blunt, Teresa Palmer, Winston Duke, Hannah Waddingham</t>
  </si>
  <si>
    <t>The Accountant</t>
  </si>
  <si>
    <t>Gavin O'Connor</t>
  </si>
  <si>
    <t>Ben Affleck, Anna Kendrick, J.K. Simmons, Jeffrey Tambor, John Lithgow, Alison Wright, Cynthia Addai-Robinson</t>
  </si>
  <si>
    <t>The Best Christmas Pageant Ever</t>
  </si>
  <si>
    <t>Dallas Jenkins</t>
  </si>
  <si>
    <t>Judy Greer, Lauren Graham, Elizabeth Tabish, Kirk B.R. Woller, Stephanie Sy, Pete Holmes</t>
  </si>
  <si>
    <t>Sarah Bernhardt, la divine</t>
  </si>
  <si>
    <t>Guillaume Nicloux</t>
  </si>
  <si>
    <t>Amira Casar, Sandrine Kiberlain, Laurent Lafitte, Sacha Guitry, Laurent Stocker, Grégoire Leprince-Ringuet</t>
  </si>
  <si>
    <t>Kung Fu Panda 4</t>
  </si>
  <si>
    <t>Mike Mitchell, Stephanie Stine</t>
  </si>
  <si>
    <t>voci: Jack Black, Jackie Chan, Dustin Hoffman, Bryan Cranston, Awkwafina, Viola Davis</t>
  </si>
  <si>
    <t>Fantastic Mr. Fox</t>
  </si>
  <si>
    <t>Wes Anderson</t>
  </si>
  <si>
    <t>voci: Meryl Streep, George Clooney, Jason Schwartzman, Bill Murray, Wallace Wolodarsky, Michael Gambon, Willem Dafoe</t>
  </si>
  <si>
    <t>Gints Zilbalodis</t>
  </si>
  <si>
    <t>Matthew McConaughey, Anne Hathaway, Jessica Chastain, Wes Bentley, Casey Affleck, Michael Caine, Matt Damon</t>
  </si>
  <si>
    <t>The Boys in the Boat</t>
  </si>
  <si>
    <t>George Clooney</t>
  </si>
  <si>
    <t>Joel Edgerton, Courtney Henggeler, Hadley Robinson, Chris Diamantopoulos, Callum Turner, Chris Wilson</t>
  </si>
  <si>
    <t>Last Night in Soho</t>
  </si>
  <si>
    <t>Edgar Wright</t>
  </si>
  <si>
    <t>Anya Taylor-Joy, Thomasin McKenzie, Diana Rigg, Terence Stamp, Matt Smith, Rita Tushingham</t>
  </si>
  <si>
    <t>The Last Castle</t>
  </si>
  <si>
    <t>Rod Laurie</t>
  </si>
  <si>
    <t>Robert Redford, James Gandolfini, Mark Ruffalo</t>
  </si>
  <si>
    <t>Django</t>
  </si>
  <si>
    <t>Sergio Corbucci</t>
  </si>
  <si>
    <t>Franco Nero, Loredana Nusciak, Jose Bodalo, Eduardo Fajardo, Luciano Rossi, Remo De Angelis</t>
  </si>
  <si>
    <t>Brett Ratner</t>
  </si>
  <si>
    <t>Anthony Hopkins, Edward Norton, Ralph Fiennes, Harvey Keitel, Emily Watson</t>
  </si>
  <si>
    <t>Wolfgang Petersen</t>
  </si>
  <si>
    <t>Clint Eastwood, John Malkovich, Rene Russo, Dylan McDermott</t>
  </si>
  <si>
    <t>Total Recall</t>
  </si>
  <si>
    <t>Len Wiseman</t>
  </si>
  <si>
    <t>Colin Farrell, Kate Beckinsale, Jessica Biel, Bryan Cranston, Bill Nighy, John Cho, Bokeem Woodbine</t>
  </si>
  <si>
    <t>James Mangold</t>
  </si>
  <si>
    <t>Robert de Niro, Sylvester Stallone</t>
  </si>
  <si>
    <t>Doug Ellin</t>
  </si>
  <si>
    <t>Kevin Connolly, Adrian Grenier, Kevin Dillon, Deby Mazar, Jerry Ferrara</t>
  </si>
  <si>
    <t>Message in a Bottle</t>
  </si>
  <si>
    <t>Luis Mandoki</t>
  </si>
  <si>
    <t>Kevin Costner, Robin Wright-Penn, Paul Newman, John Savage, Illeana Douglas, Robbie Coltrane</t>
  </si>
  <si>
    <t>Grumpier Old Men</t>
  </si>
  <si>
    <t>Donald Petrie</t>
  </si>
  <si>
    <t>Jack Lemmon, Walter Mathau, Sophia Loren</t>
  </si>
  <si>
    <t>A Perfect World</t>
  </si>
  <si>
    <t>Kevin Costner, Clint Eastwood</t>
  </si>
  <si>
    <t>Sean Penn, Tim Robbins, Kevin Bacon, Laurence Fishburne, Marcia Gay Harden, Laura Linney</t>
  </si>
  <si>
    <t>Spider-Man</t>
  </si>
  <si>
    <t>Sam Raimi</t>
  </si>
  <si>
    <t>Tobey Maguire, Kirsten Dunst, Willem Dafoe, James Franco</t>
  </si>
  <si>
    <t>Tobey Maguire, Kirsten Dunst, James Franco, Topher Grace</t>
  </si>
  <si>
    <t>David Soren</t>
  </si>
  <si>
    <t>voci: Ryan Reynolds, Paul Giamatti, Michael Pena, Luis Guzmán, Richard Jenkins, Ken Jeong, Michelle Rodriguez</t>
  </si>
  <si>
    <t>Steven Antin</t>
  </si>
  <si>
    <t>Cher, Christina Aguilera, Kristen Bell, Cam Gigandet, Alan Cumming</t>
  </si>
  <si>
    <t>Yip Man 3</t>
  </si>
  <si>
    <t>Wilson Yip</t>
  </si>
  <si>
    <t>Donnie Yen, Patrick Tam, Jin Zhang, Lynn Hung, Mike Tyson, Kent Cheng, Kwok-Kwan Chan</t>
  </si>
  <si>
    <t>William Friedkin</t>
  </si>
  <si>
    <t>Tommy Lee Jones, Benicio del Toro</t>
  </si>
  <si>
    <t>Andrew Niccol</t>
  </si>
  <si>
    <t>Justin Timberlake, Amanda Seyfried, Cillian Murphy, Shyloh Oostwald, Johnny Galecki, Olivia Wilde</t>
  </si>
  <si>
    <t>Late Bloomers</t>
  </si>
  <si>
    <t>Lisa Steen</t>
  </si>
  <si>
    <t>Karen Gillan, Malgorzata Zajaczkowska, Loni Ackerman, Danielle Alonzo, Talia Balsam, Kevin Nealon</t>
  </si>
  <si>
    <t>Keyke mahboobe man / My Favourite Cake</t>
  </si>
  <si>
    <t>Maryam Moqadam</t>
  </si>
  <si>
    <t>Lili Farhadpour, Esmaeel Mehrabi, Mohammad Heidari, Melika Pazouki</t>
  </si>
  <si>
    <t>October Sky</t>
  </si>
  <si>
    <t>Joe Johnston</t>
  </si>
  <si>
    <t>Jake Gyllenhaal, Laura Dern, Chris Cooper, William Lee Scott, Natalie Canerday</t>
  </si>
  <si>
    <t>Od marca do mája / March to May</t>
  </si>
  <si>
    <t>Martin Pavol Repka</t>
  </si>
  <si>
    <t>Zuzana Fialová, Jozef Abafi, Natalia Fasankova</t>
  </si>
  <si>
    <t>Familiar Touch</t>
  </si>
  <si>
    <t>Sarah Friedland</t>
  </si>
  <si>
    <t>H. Jon Benjamin, Kathleen Chalfant, Mike G., London Garcia, Alison Martin, Katelyn Nacon</t>
  </si>
  <si>
    <t>Chloé Zhao</t>
  </si>
  <si>
    <t>Frances McDormand, David Strathairn, Linda May, Swankie</t>
  </si>
  <si>
    <t>Alfonso Cuarón</t>
  </si>
  <si>
    <t>Sandra Bullock, George Clooney, Ed Harris, Basher Savage</t>
  </si>
  <si>
    <t>Alexandra Gulea</t>
  </si>
  <si>
    <t>Maria Cuzmin, Emilia Dobrin, Alexandra Gulea, Vava Ștefănescu</t>
  </si>
  <si>
    <t>Haiducii lui Şaptecai</t>
  </si>
  <si>
    <t>Marga Barbu, Toma Caragiu, Constantin Codrescu, Aimee Iacobescu</t>
  </si>
  <si>
    <t>Zestrea domniţei Ralu</t>
  </si>
  <si>
    <t>Marga Barbu, Toma Caragiu, Ioana Ciomârtan, Constantin Codrescu</t>
  </si>
  <si>
    <t>Săptămîna nebunilor</t>
  </si>
  <si>
    <t>Marga Barbu, Toma Caragiu, George Constantin, Ernest Maftei</t>
  </si>
  <si>
    <t>Colierul de turcoaze</t>
  </si>
  <si>
    <t>Gheorghe Vitanidis</t>
  </si>
  <si>
    <t>Florin Piersic, Marga Barbu, Ion Besoiu, Olga Delia Mateescu, Marina Procopie, Alexandru Repan</t>
  </si>
  <si>
    <t>Moon Hotel Kabul</t>
  </si>
  <si>
    <t>Anca Damian</t>
  </si>
  <si>
    <t xml:space="preserve">Florin Piersic Jr., Ofelia Popii, Alexandru Nagy, Rodica Negrea, Adrian Titieni </t>
  </si>
  <si>
    <t>Radu Gabrea</t>
  </si>
  <si>
    <t>Florin Piersic Jr., Claudiu Bleonţ, Răzvan Vasilescu, Colin Buzoianu, Marcel Iureş, Udo Schenk</t>
  </si>
  <si>
    <t>Dincolo de barieră</t>
  </si>
  <si>
    <t>Francisc Munteanu</t>
  </si>
  <si>
    <t>Ion Dichiseanu, Irina Ionescu, Leni Pinţea, Silviu Stănculescu, Mircea Constantinescu, Fărâmiţă Lambru, Ştefan Bănică, Anna Széles</t>
  </si>
  <si>
    <t>Nae Caranfil</t>
  </si>
  <si>
    <t>Laurenţiu Bănescu, Maria Obretin, Teodor Corban, Simona Arsu, András Demeter, Maria Obretin, Radu Bânzaru, Lia Sinchevici, Ovidiu Niculescu</t>
  </si>
  <si>
    <t>Nathalie Bonnifay, George Alexandru, Marius Stănescu, Valentin Teodosiu, Marius Florea</t>
  </si>
  <si>
    <t>Craii de Curtea Veche</t>
  </si>
  <si>
    <t>Mircea Veroiu</t>
  </si>
  <si>
    <t>Mircea Albulescu, Ovidiu Iuliu Moldovan</t>
  </si>
  <si>
    <t>Morning Glory</t>
  </si>
  <si>
    <t>Roger Michell</t>
  </si>
  <si>
    <t>Rachel McAdams, Harrison Ford, Diane Keaton, Patrick Wilson</t>
  </si>
  <si>
    <t>Last Vegas</t>
  </si>
  <si>
    <t>Jon Turteltaub</t>
  </si>
  <si>
    <t>Robert De Niro, Morgan Freeman, Michael Douglas, Kevin Kline, Mary Steenburgen, Romany Malco, Joanna Gleason</t>
  </si>
  <si>
    <t>Ovidiu-Iuliu Moldovan, Leopoldina Bălănuţă, Dorel Vişan, Ion Vâlcu, Costel Constantin, Mircea Diaconu, Valeria Sitaru, Mircea Albulescu, Radu Gheorghe, Dinu Manolache</t>
  </si>
  <si>
    <t>La prima notte di quiete / Indian Summer</t>
  </si>
  <si>
    <t>Valerio Zurlini</t>
  </si>
  <si>
    <t>Alain Delon, Sonia Petrova, Lea Massari, Giancarlo Giannini, Renato Salvatori, Alida Valli, Adalberto Maria Merli</t>
  </si>
  <si>
    <t>Le gendarme se marie</t>
  </si>
  <si>
    <t>Jean Girault</t>
  </si>
  <si>
    <t>Louis de Funès, Michel Galabru, Claude Gensac, Jean Lefebvre, Geneviève Grad</t>
  </si>
  <si>
    <t>Split</t>
  </si>
  <si>
    <t>M. Night Shyamalan</t>
  </si>
  <si>
    <t>James McAvoy, Anya Taylor-Joy, Haley Lu Richardson</t>
  </si>
  <si>
    <t>Yôkihi</t>
  </si>
  <si>
    <t>Kenji Mizoguchi</t>
  </si>
  <si>
    <t>So Yamamura, Sachiko Murase, Machiko Kyô, Haruko Sugimura, Eitaro Ozawa, Isao Yamagata</t>
  </si>
  <si>
    <t>Timothée Chalamet, Elle Fanning, Boyd Holbrook, Edward Norton, Monica Barbaro, Dan Fogler, Norbert Leo Butz, Eriko Hatsune, Big Bill Morganfield, Will Harrison, Scoot McNairy</t>
  </si>
  <si>
    <t>Peter Farrelly</t>
  </si>
  <si>
    <t>Viggo Mortensen, Mahershala Ali, Linda Cardellini, Dimeter Marinov, Mike Hatton, Iqbal Theba, Sebastian Maniscalco, P.J. Byrne</t>
  </si>
  <si>
    <t>Paddington in Peru</t>
  </si>
  <si>
    <t>Dougal Wilson</t>
  </si>
  <si>
    <t>voci: Olivia Colman, Emily Mortimer, Antonio Banderas, Imelda Staunton, Ben Whishaw, Hugh Grant</t>
  </si>
  <si>
    <t>Emerald Fennell</t>
  </si>
  <si>
    <t>Margot Robbie, Jacob Elordi, Hong Chau, Shazad Latif, Alison Oliver, Owen Cooper</t>
  </si>
  <si>
    <t>The Holdovers</t>
  </si>
  <si>
    <t>Alexander Payne</t>
  </si>
  <si>
    <t xml:space="preserve">Paul Giamatti, Da'Vine Joy Randolph, Dominic Sessa, Carrie Preston, Brady Hepner, Ian Dolley, Jim Kaplan, Michael Provost </t>
  </si>
  <si>
    <t>The Last Duel</t>
  </si>
  <si>
    <t>Ridley Scott</t>
  </si>
  <si>
    <t>Matt Damon, Jodie Comer, Ben Affleck, Marton Csokas, Adam Driver, Nathaniel Parker</t>
  </si>
  <si>
    <t>EO</t>
  </si>
  <si>
    <t>Jerzy Skolimowski</t>
  </si>
  <si>
    <t>Sandra Drzymalska, Isabelle Huppert, Lorenzo Zurzolo, Mateusz Kosciukiewicz, Lolita Chammah, Waldemar Barwinski</t>
  </si>
  <si>
    <t>Cash for Gold</t>
  </si>
  <si>
    <t>Robert Enriquez</t>
  </si>
  <si>
    <t>Deborah Puette, Farshad Farahat, JoBeth Williams, Jeff Kober, Lesley Fera, David Sullivan</t>
  </si>
  <si>
    <t>Jimmy Hayward, Steve Martino</t>
  </si>
  <si>
    <t>voci: Jim Carrey, Steve Carell, Carol Burnett, Will Arnett, Seth Rogen</t>
  </si>
  <si>
    <t>A Big Bold Beautiful Journey</t>
  </si>
  <si>
    <t>Kogonada</t>
  </si>
  <si>
    <t>Margot Robbie, Colin Farrell, Kevin Kline, Phoebe Waller-Bridge, Sarah Gadon, Billy Magnussen, Lily Rabe</t>
  </si>
  <si>
    <t>The Accountant 2</t>
  </si>
  <si>
    <t>P.S. I Love You</t>
  </si>
  <si>
    <t>Richard LaGravenese</t>
  </si>
  <si>
    <t>Hilary Swank, Gerard Butler, Lisa Kudrow, Gina Gershon, James Marsters, Kathy Bates, Harry Connick Jr.</t>
  </si>
  <si>
    <t>The Book of Life</t>
  </si>
  <si>
    <t>Jorge R. Gutierrez</t>
  </si>
  <si>
    <t>voci: Zoe Saldana, Diego Luna, Channing Tatum, Ron Perlman, Christina Applegate</t>
  </si>
  <si>
    <t>Rupert Wyatt</t>
  </si>
  <si>
    <t>James Franco, Freida Pinto, John Lithgow, Brian Cox, Andy Serkis</t>
  </si>
  <si>
    <t>Andy Garcia</t>
  </si>
  <si>
    <t>Andy Garcia, Ines Sastre, Dustin Hoffman, Bill Murray</t>
  </si>
  <si>
    <t>A Beautiful Day in the Neighborhood</t>
  </si>
  <si>
    <t>Marielle Heller</t>
  </si>
  <si>
    <t>Tom Hanks, Chris Cooper, Christine Lahti, Matthew Rhys, Tammy Blanchard, Enrico Colantoni</t>
  </si>
  <si>
    <t>Tony Scott</t>
  </si>
  <si>
    <t>Tom Cruise, Kelly McGillis, Tim Robbins, Val Kilmer</t>
  </si>
  <si>
    <t>Starsky &amp; Hutch</t>
  </si>
  <si>
    <t>Todd Phillips</t>
  </si>
  <si>
    <t>Ben Stiller, Owen Wilson, Juliette Lewis</t>
  </si>
  <si>
    <t>The Man with the Iron Fists</t>
  </si>
  <si>
    <t>RZA</t>
  </si>
  <si>
    <t>Russell Crowe, Lucy Liu, RZA, Jamie Chung, Dave Bautista, Zhu Zhu, Osric Chau</t>
  </si>
  <si>
    <t>Ingrid Goes West</t>
  </si>
  <si>
    <t>Matt Spicer</t>
  </si>
  <si>
    <t>Aubrey Plaza, Elizabeth Olsen, O'Shea Jackson Jr., Wyatt Russell, Billy Magnussen, Pom Klementieff, Meredith Hagner</t>
  </si>
  <si>
    <t>Jonathan Lynn</t>
  </si>
  <si>
    <t>Bruce Willis, Matthew Perry, Amanda Peet, Michael Clarke Duncan, Natasha Henstridge, Rosanna Arquette</t>
  </si>
  <si>
    <t>John McTiernan</t>
  </si>
  <si>
    <t>John Travolta, Samuel L. Jackson</t>
  </si>
  <si>
    <t>Les rivieres pourpres</t>
  </si>
  <si>
    <t>Mathieu Kassovitz</t>
  </si>
  <si>
    <t>Jean Reno, Vincent Cassel</t>
  </si>
  <si>
    <t>Escape from Alcatraz</t>
  </si>
  <si>
    <t>Don Siegel</t>
  </si>
  <si>
    <t>Clint Eastwood, Fred Ward</t>
  </si>
  <si>
    <t>Just Mercy</t>
  </si>
  <si>
    <t>Destin Cretton</t>
  </si>
  <si>
    <t>Michael B. Jordan, Jamie Foxx, Brie Larson, Charlie Pye Jr., Tim Blake Nelson, Rafe Spall</t>
  </si>
  <si>
    <t>Richard Loncraine</t>
  </si>
  <si>
    <t>Harrison Ford, Paul Bettany, Virginia Madsen, Mary Lynn Rajskub</t>
  </si>
  <si>
    <t>Wyatt Earp</t>
  </si>
  <si>
    <t>Lawrence Kasdan</t>
  </si>
  <si>
    <t>Kevin Costner, Gene Hackman</t>
  </si>
  <si>
    <t>Tobey Maguire, Kristen Dunst, Alfred Molina</t>
  </si>
  <si>
    <t>The Wind in the Willows</t>
  </si>
  <si>
    <t>Terry Jones</t>
  </si>
  <si>
    <t>Steve Coogan, Eric Idle, Terry Jones</t>
  </si>
  <si>
    <t>Spike Jonze</t>
  </si>
  <si>
    <t xml:space="preserve">John Cusack, Cameron Diaz, Ned Bellamy, Eric Weinstein, Madison Lanc, Octavia Spencer, John Malkovich </t>
  </si>
  <si>
    <t>Danny Boyle</t>
  </si>
  <si>
    <t>Michael Fassbender, Kate Winslet, Seth Rogen, Sarah Snook, Katherine Waterston, Jeff Daniels, Vanessa Rossi</t>
  </si>
  <si>
    <t>Papurika / Paprika</t>
  </si>
  <si>
    <t>Satoshi Kon</t>
  </si>
  <si>
    <t>voci: Hayashibara Megumi, Furuya Tôru, Kôichi Yamadera, Hori Katsunosuke, Toru Emori</t>
  </si>
  <si>
    <t>Barry Sonnenfeld</t>
  </si>
  <si>
    <t>Tommy Lee Jones, Will Smith, Lara Flynn Boyle</t>
  </si>
  <si>
    <t>Steven Spielberg</t>
  </si>
  <si>
    <t>Henry Thomas, Dee Wallace, Drew Barrymoore, Peter Coyote, Robert MacNaughton</t>
  </si>
  <si>
    <t>Tarsem Singh</t>
  </si>
  <si>
    <t>Catinca Untaru, Lee Pace, Justine Waddell</t>
  </si>
  <si>
    <t>Alemania</t>
  </si>
  <si>
    <t>María Zanetti</t>
  </si>
  <si>
    <t>Miranda de la Serna, Vicky Peña, Romina Pinto, Walter Jakob, María Ucedo, Juan Pablo Miller</t>
  </si>
  <si>
    <t>Qui brille au combat</t>
  </si>
  <si>
    <t>Joséphine Japy</t>
  </si>
  <si>
    <t>Mélanie Laurent, Pierre-Yves Cardinal, Anne Loiret, Félix Kysyl, Jean-Marc Desmond, Thomas Gioria</t>
  </si>
  <si>
    <t>Reign Over Me</t>
  </si>
  <si>
    <t>Mike Binder</t>
  </si>
  <si>
    <t>Adam Sandler, Don Cheadle, Liv Tyler, Jada Pinkett Smith</t>
  </si>
  <si>
    <t>Peter Segal</t>
  </si>
  <si>
    <t>Jack Nicholson, Adam Sandler, Marisa Tomei</t>
  </si>
  <si>
    <t>Tootsie</t>
  </si>
  <si>
    <t>Sydney Pollack</t>
  </si>
  <si>
    <t>Dustin Hoffman, Jessica Lange, Teri Garr</t>
  </si>
  <si>
    <t>Le choix du pianiste</t>
  </si>
  <si>
    <t>Jacques Otmezguine</t>
  </si>
  <si>
    <t>Oscar Lesage, Pia Lagrange, Andréa Ferréol, Philippe Torreton, Laurence Côte, Zoé Adjani</t>
  </si>
  <si>
    <t>Damien Chazelle</t>
  </si>
  <si>
    <t>Miles Teller, J.K. Simmons, Melissa Benoist, Tyler Kimball, Austin Stowell, Paul Reiser, Kofi Siriboe</t>
  </si>
  <si>
    <t>The Patriot</t>
  </si>
  <si>
    <t>Ronald Emmerich</t>
  </si>
  <si>
    <t>Mel Gibson, Chris Cooper, Heath Ledger, Jason Isaacs, Joely Richardson, Tchéky Karyo, René Auberjonois, Tom Wilkinson</t>
  </si>
  <si>
    <t>Elixirul tinereții</t>
  </si>
  <si>
    <t>Gheorghe Naghi</t>
  </si>
  <si>
    <t>Florin Piersic, Stela Popescu, Anna Széles, Melania Cârje, Marin Moraru, Ștefan Mihăilescu-Brăila</t>
  </si>
  <si>
    <t>Şapte băieţi şi o ştrengăriţă</t>
  </si>
  <si>
    <t>Bernard Borderie</t>
  </si>
  <si>
    <t>Jean Marais, Marilu Tolo, Sydney Chaplin, Florin Piersic</t>
  </si>
  <si>
    <t>Les fêtes galantes</t>
  </si>
  <si>
    <t>René Clair</t>
  </si>
  <si>
    <t>Jean-Pierre Cassel, Philippe Avron, Marie Dubois, Dem Rădulescu, Melania Cârje, Grigore Vasiliu-Birlic</t>
  </si>
  <si>
    <t>Întoarcerea lui Vodă Lăpușneanu</t>
  </si>
  <si>
    <t>Malvina Urşianu</t>
  </si>
  <si>
    <t>George Motoi, Silvia Popovici, Cornel Coman, Valeriu Paraschiv</t>
  </si>
  <si>
    <t>Nicolae Mărgineanu</t>
  </si>
  <si>
    <t>Radu Botar, Ioan Andrei Ionescu, Richard Bovnoczki, Radu Bânzaru, Maria Ploae, Cristian Iacob, Mircea Andreescu, Ovidiu Crișan, Remus Mărgineanu, Bogdan Nechifor, Csaba Ciugulitu</t>
  </si>
  <si>
    <t>Să mori rănit din dragoste de viaţă</t>
  </si>
  <si>
    <t>Gheorghe Visu, Claudiu Bleonţ, Marcel Iureş, Tora Vasilescu</t>
  </si>
  <si>
    <t>Femeia în roşu</t>
  </si>
  <si>
    <t>Elena Albu, Olga Tudorache, Dragoș Pîslaru, Cătălina Mustață, Răzvan Popa, Radu Amzulescu, Ovidiu Iuliu Moldovan</t>
  </si>
  <si>
    <t>Cristi Puiu</t>
  </si>
  <si>
    <t>Mimi Brănescu, Dana Dogaru, Sorin Medeleni, Ana Ciontea, Judith State, Marin Grigore, Rolando Matsangos, Cătălina Moga, Ilona Brezoianu, Mirela Apostu, Eugenia Bosânceanu, Tatiana Iekel</t>
  </si>
  <si>
    <t>Peter Jackson</t>
  </si>
  <si>
    <t>Martin Freeman, Ian McKellen, Richard Armitage, Andy Serkis, Hugo Weaving, Elijah Wood, Cate Blanchett</t>
  </si>
  <si>
    <t>Roofman</t>
  </si>
  <si>
    <t>Derek Cianfrance</t>
  </si>
  <si>
    <t>Channing Tatum, Kirsten Dunst, Juno Temple, Ben Mendelsohn, Peter Dinklage, Melonie Diaz</t>
  </si>
  <si>
    <t>Juan Carlos Fresnadillo</t>
  </si>
  <si>
    <t>Robert Carlyle, Rose Byrne, Jeremy Renner, Amanda Walker, Shahid Ahmed, Harold Perrineau, Catherine McCormack</t>
  </si>
  <si>
    <t>Matt Reeves</t>
  </si>
  <si>
    <t>Andy Serkis, Gary Oldman, Judy Greer, Jason Clarke, Toby Kebbell, Kevin Rankin, Kirk Acevedo, Keri Russell, Kodi Smit-McPhee</t>
  </si>
  <si>
    <t>Torrente, el brazo tonto de la ley / Torrente: Mâna bleagă a legii</t>
  </si>
  <si>
    <t>Santiago Segura</t>
  </si>
  <si>
    <t>Santiago Segura, Javier Cámara, Neus Asensi, Tony Leblanc, Darío Paso, Chus Lampreave, Antonio de la Torre</t>
  </si>
  <si>
    <t>Seven Years in Tibet</t>
  </si>
  <si>
    <t>Jean-Jacques Annaud</t>
  </si>
  <si>
    <t>Brad Pitt, David Thewlis</t>
  </si>
  <si>
    <t>Mr. Church</t>
  </si>
  <si>
    <t>Bruce Beresford</t>
  </si>
  <si>
    <t>Eddie Murphy, Britt Robertson, Natascha McElhone, Lucy Fry, Xavier Samuel, Mckenna Grace</t>
  </si>
  <si>
    <t>A League of Their Own</t>
  </si>
  <si>
    <t>Penny Marshall</t>
  </si>
  <si>
    <t>Geena Davis, Tom Hanks, Madonna</t>
  </si>
  <si>
    <t>Leaving Las Vegas</t>
  </si>
  <si>
    <t>Mike Figgis</t>
  </si>
  <si>
    <t>Nicholas Cage, Elisabeth Shue, Julian Sands</t>
  </si>
  <si>
    <t>The Ghost and the Darkness</t>
  </si>
  <si>
    <t>Stephen Hopkins</t>
  </si>
  <si>
    <t>Val Kilmer, Michael Douglas, Tom Wilkinson, John Kani, Bernard Hill, Brian McCardie</t>
  </si>
  <si>
    <t>Meng long guojiang / Way of the Dragon</t>
  </si>
  <si>
    <t>Bruce Lee</t>
  </si>
  <si>
    <t>Bruce Lee, Chuck Norris, Biao Yuen, Ching-Ying Lam, Ping-Ao Wei, Nora Miao</t>
  </si>
  <si>
    <t>Wie man normal ist und die Merkwürdigkeiten der anderen Welt / How to Be Normal and the Oddness of the Other World</t>
  </si>
  <si>
    <t>Florian Pochlatko</t>
  </si>
  <si>
    <t>Luisa-Céline Gaffron, Elke Winkens, Cornelius Obonya, Paul Matic, Oliver Rosskopf</t>
  </si>
  <si>
    <t>Harold Remis</t>
  </si>
  <si>
    <t>Bill Murray, Andie McDowell, Chris Elliott, Stephen Tobolovsky</t>
  </si>
  <si>
    <t>Alejandro González Inárritu</t>
  </si>
  <si>
    <t>Leonardo DiCaprio, Tom Hardy, Domhnall Gleeson, Will Poulter, Paul Anderson, Lukas Haas, Brendan Fletcher</t>
  </si>
  <si>
    <t>Living</t>
  </si>
  <si>
    <t>Oliver Hermanus</t>
  </si>
  <si>
    <t>Bill Nighy, Aimee Lou Wood, Alex Sharp, Tom Burke</t>
  </si>
  <si>
    <t>Our Kind of Traitor</t>
  </si>
  <si>
    <t>Susanna White</t>
  </si>
  <si>
    <t>Ewan McGregor, Stellan Skarsgård, Naomie Harris, Damian Lewis, Jeremy Northam, Alicia von Rittberg</t>
  </si>
  <si>
    <t>Tony Kaye</t>
  </si>
  <si>
    <t>Edward Norton, Edward Furlong, Beverly D'Angeloo, Jennifer Lien</t>
  </si>
  <si>
    <t>La seconda vita</t>
  </si>
  <si>
    <t>Vito Palmieri</t>
  </si>
  <si>
    <t>Marianna Fontana, Giovanni Anzaldo, Lorenzo Gioielli, Nicola Rignanese, Demetra Avincola, Cristiana Raggi</t>
  </si>
  <si>
    <t>Martin Freeman, Ian McKellen, Benedict Cumberbatch, Richard Armitage, Ken Stott, Orlando Bloom, Jed Brophy, Stephen Hunter</t>
  </si>
  <si>
    <t>Mielensäpahoittajan rakkaustarina / Long Good Thursday</t>
  </si>
  <si>
    <t>Mika Kaurismäki</t>
  </si>
  <si>
    <t>Heikki Kinnunen, Jaana Saarinen, Iikka Forss, Ville Tiihonen</t>
  </si>
  <si>
    <t>Paul Thomas Anderson</t>
  </si>
  <si>
    <t>Leonardo DiCaprio, Benicio Del Toro, Sean Penn, Regina Hall, Teyana Taylor, Wood Harris, Chase Infiniti</t>
  </si>
  <si>
    <t>War for the Planet of the Apes</t>
  </si>
  <si>
    <t>Toby Kebbell, Andy Serkis, Judy Greer, Woody Harrelson, Steve Zahn, Sara Canning</t>
  </si>
  <si>
    <t>This Is The End</t>
  </si>
  <si>
    <t>Seth Rogen, Evan Goldberg</t>
  </si>
  <si>
    <t>Emma Watson, James Franco, Paul Rudd, Seth Rogen, Jonah Hill, Jason Segel, Michael Cera</t>
  </si>
  <si>
    <t>Shazam!</t>
  </si>
  <si>
    <t>David F. Sandberg</t>
  </si>
  <si>
    <t>Zachary Levi, Djimon Hounsou, Mark Strong, Jack Grazer, Asher Angel, Dwayne Johnson</t>
  </si>
  <si>
    <t>Simon Curtis</t>
  </si>
  <si>
    <t>Hugh Bonneville, Elizabeth McGovern, Maggie Smith, Michelle Dockery, Laura Carmichael, Jim Carter, Phyllis Logan</t>
  </si>
  <si>
    <t>Joe Carnahan</t>
  </si>
  <si>
    <t>Ben Affleck, Jason Bateman, Ray Liotta, Andy Garcia, Chris Pine, Alicia Keys</t>
  </si>
  <si>
    <t>Resurrection</t>
  </si>
  <si>
    <t>Daniel Petrie</t>
  </si>
  <si>
    <t>Ellen Burstyn, Sam Shephard, Richard Farnsworth</t>
  </si>
  <si>
    <t>Benicio del Toro, Brad Pitt, Alan Ford, Vinnie Jones</t>
  </si>
  <si>
    <t>Gavin Hood</t>
  </si>
  <si>
    <t>Omar Metwally, Reese Witherspoon, Aramis Knight, Rosie Malek-Yonan, Jake Gyllenhaal, Meryl Streep</t>
  </si>
  <si>
    <t>Jake Gyllenhaal, Mark Ruffalo, Anthony Edwards, Robert Downey Jr., Brian Cox</t>
  </si>
  <si>
    <t>John Frankheimer</t>
  </si>
  <si>
    <t>Robert de Niro, Jean Reno, Natasha McElhone, Stellan Skarsgard</t>
  </si>
  <si>
    <t>Shuchi Talati</t>
  </si>
  <si>
    <t>Preeti Panigrahi, Kani Kusutri, Kesav Binoy Kiron, Kajol Chugh, Nandini Verma, Jitin Gulati</t>
  </si>
  <si>
    <t>Nueve reinas</t>
  </si>
  <si>
    <t>Fabian Bielinski</t>
  </si>
  <si>
    <t>Gaston Pauls, Ricardo Darin, Leticia Bredice</t>
  </si>
  <si>
    <t>Enduring Love</t>
  </si>
  <si>
    <t>Daniel Craig, Samantha Morton, Bill Nighy, Ben Whishaw, Helen McCrory, Rhys Ifans</t>
  </si>
  <si>
    <t>Kenneth Lonergan</t>
  </si>
  <si>
    <t>Casey Affleck, Michelle Williams, Kyle Chandler, Gretchen Mol, Lucas Hedges, Tate Donovan</t>
  </si>
  <si>
    <t>If Beale Street Could Talk</t>
  </si>
  <si>
    <t>Barry Jenkins</t>
  </si>
  <si>
    <t>KiKi Layne, Stephan James, Regina King, Colman Domingo, Teyonah Parris, Michael Beach, Dave Franco, Diego Luna, Pedro Pascal, Ed Skrein, Brian Tyree Henry</t>
  </si>
  <si>
    <t>Bring Them Down</t>
  </si>
  <si>
    <t>Chris Andrews</t>
  </si>
  <si>
    <t>Christopher Abbott, Barry Keoghan, Colm Meaney, Nora-Jane Noone, Conor MacNeill, Susan Lynch</t>
  </si>
  <si>
    <t>Russell Crowe, Joaquin Phoenix, Connie Nielsen</t>
  </si>
  <si>
    <t>Free State of Jones</t>
  </si>
  <si>
    <t>Gary Ross</t>
  </si>
  <si>
    <t>Matthew McConaughey, Mahershala Ali, Keri Russell, Jacob Lofland, Gugu Mbatha-Raw, Lara Grice</t>
  </si>
  <si>
    <t>Jacques Audiard</t>
  </si>
  <si>
    <t>Joaquin Phoenix, John C. Reilly, Jake Gyllenhaal, Riz Ahmed, Rutger Hauer, Carol Kane</t>
  </si>
  <si>
    <t>Nightbitch</t>
  </si>
  <si>
    <t>Amy Adams, Scoot McNairy, Jessica Harper, Zoe Chao, Kerry O'Malley, Ella Thomas</t>
  </si>
  <si>
    <t>Four Letters of Love</t>
  </si>
  <si>
    <t>Polly Steele</t>
  </si>
  <si>
    <t>Pierce Brosnan, Helena Bonham Carter, Gabriel Byrne, Dónal Finn, Pat Shortt, Olwen Fouere</t>
  </si>
  <si>
    <t>Solitary Man</t>
  </si>
  <si>
    <t>Brian Koppelman, David Levien</t>
  </si>
  <si>
    <t>Michael Douglas, Susan Sarandon, Jesse Eisenberg, Jenna Fischer, Danny DeVito, Brooklyn Decker</t>
  </si>
  <si>
    <t>Gerard Krawczyk</t>
  </si>
  <si>
    <t>Samy Naceri, Bernard Farcy</t>
  </si>
  <si>
    <t>Peter Weir</t>
  </si>
  <si>
    <t>Jeff Bridges, Isabella Rossellini, Rosie Perez, Tom Hulce, John Turturro</t>
  </si>
  <si>
    <t>Claude Berri</t>
  </si>
  <si>
    <t>Audrey Tautou, Guillaume Canet, Laurent Stocker, Francoise Bertin, Alain Sachs, Firmine Richard</t>
  </si>
  <si>
    <t>Edward Zwick</t>
  </si>
  <si>
    <t>Jake Gyllenhaal, Anne Hathaway, Josh Gad, Oliver Platt, Judy Greer</t>
  </si>
  <si>
    <t>Sausage Party</t>
  </si>
  <si>
    <t>Conrad Vernon, Greg Tiernan</t>
  </si>
  <si>
    <t>voci: Paul Rudd, James Franco, Kristen Wiig, Seth Rogen, Salma Hayek, Edward Norton, Jonah Hill</t>
  </si>
  <si>
    <t>Christophe Barratier</t>
  </si>
  <si>
    <t>Gerard Jugnot, Francois Berleand, Maxence Perrin</t>
  </si>
  <si>
    <t>Poly koritsistiko onoma to Patty / Patty Is Such a Girly Name</t>
  </si>
  <si>
    <t>Giorgos Georgopoulos</t>
  </si>
  <si>
    <t>Vangelis Mourikis, Maria Kallimani, Tasos Nousias, Yannis Economides, Youla Boudali, Filippa Kaye</t>
  </si>
  <si>
    <t>After Party</t>
  </si>
  <si>
    <t>Vojtech Strakaty</t>
  </si>
  <si>
    <t>Eliska Hanusová, Jitka Schneiderová, Jan Zadrazil, Monika Zoubkov, Ondrej VolejnÃ­k, Daniel Kadlec</t>
  </si>
  <si>
    <t>Air Mata Buaya / Crocodile Tears</t>
  </si>
  <si>
    <t>Tumpal Tampubolon</t>
  </si>
  <si>
    <t>Yusuf Mahardika, Marissa Anita, Zulfa Maharani, Agnes Naomi, Muhammad Khan, Almanzo Konoralma</t>
  </si>
  <si>
    <t>Jane Fonda, Peter McEnery, Michel Picoli</t>
  </si>
  <si>
    <t>La infiltrada</t>
  </si>
  <si>
    <t>Arantxa Echevarría</t>
  </si>
  <si>
    <t>Carolina Yuste, Luis Tosar, Iñigo Gastesi, Diego Anido, Nausicaa Bonn, Ana Obregon</t>
  </si>
  <si>
    <t>Ştefan cel Mare - Vaslui 1475</t>
  </si>
  <si>
    <t>Gheorghe Cozorici, Violeta Andrei, Marcel Anghelescu, Geo Barton, Dina Cocea</t>
  </si>
  <si>
    <t>Frédéric Schulz-Richard, Agathe Bosch, Diana Sakalauskaité, Marina Palii, Ugo Broussot, István Téglás, Judith State, Edith Alibec, Sorin Dobrin</t>
  </si>
  <si>
    <t>Andy Tennant</t>
  </si>
  <si>
    <t>Will Smith, Eva Mendes, Kevin James, Amber Valletta</t>
  </si>
  <si>
    <t>Emmanuel Courcol</t>
  </si>
  <si>
    <t>Benjamin Lavernhe, Pierre Lottin, Sarah Suco, Anne Loiret, Ludmila Mikaël, Jacques Bonnaffé</t>
  </si>
  <si>
    <t>Pianoforte</t>
  </si>
  <si>
    <t>Jakub Piatek</t>
  </si>
  <si>
    <t>Leonora Armellini, Alexander Gadjiev, Hyuk Lee, Marcin Wieczorek, Eva Gevorgyan, Hao Rao</t>
  </si>
  <si>
    <t>Rob Marshall</t>
  </si>
  <si>
    <t>Suzuka Ohgo, Togo Igawa, Mako, Samantha Futerman</t>
  </si>
  <si>
    <t>+++1/2</t>
  </si>
  <si>
    <t>A Million Ways to Die in the West</t>
  </si>
  <si>
    <t>Seth MacFarlane</t>
  </si>
  <si>
    <t>Seth MacFarlane, Amanda Seyfried, Charlize Theron, Liam Neeson, Neil Patrick Harris, Sarah Silverman, Giovanni Ribisi</t>
  </si>
  <si>
    <t>The Outrun</t>
  </si>
  <si>
    <t>Nora Fingscheidt</t>
  </si>
  <si>
    <t>Saoirse Ronan, Saskia Reeves, Stephen Dillane, Lauren Lyle, Paapa Essiedu, Nabil Elouahabi</t>
  </si>
  <si>
    <t>The Paperboy</t>
  </si>
  <si>
    <t>Lee Daniels</t>
  </si>
  <si>
    <t>Zac Efron, John Cusack, Nicole Kidman, Matthew McConaughey, Scott Glenn</t>
  </si>
  <si>
    <t>Dogfight</t>
  </si>
  <si>
    <t>Nancy Savoca</t>
  </si>
  <si>
    <t>River Phoenix, Lili Taylor, Richard Panebianco, Art Cahn, Julian Schembri, Holly Near</t>
  </si>
  <si>
    <t>Sphere</t>
  </si>
  <si>
    <t>Barry Levinson</t>
  </si>
  <si>
    <t>Dustin Hoffman, Sharon Stone, Samuel L Jackson</t>
  </si>
  <si>
    <t>Oliver Stone</t>
  </si>
  <si>
    <t xml:space="preserve">Woody Harrelson, Juliette Lewis, Tom Sizemore, Tommy Lee Jones, Robert Downey, Jr. </t>
  </si>
  <si>
    <t>Steve McQueen</t>
  </si>
  <si>
    <t>Chiwetel Ejiofor, Michael Fassbender, Brad Pitt, Dwight Henry, Dickie Gravois, Bryan Batt, Ashley Dyke</t>
  </si>
  <si>
    <t>Rose Byrne, Cliff Curtis, Chris Evans, Troy Garity, Cillian Murphy</t>
  </si>
  <si>
    <t>Bibo Bergeron, Vicky Jenson</t>
  </si>
  <si>
    <t>voci: Robert de Niro, Angelina Jolie</t>
  </si>
  <si>
    <t>Adam Brooks</t>
  </si>
  <si>
    <t>Ryan Reynolds, Abigail Breslin, Rachel Weisz, Elizabeth Banks, Isla Fisher, Kevin Kline</t>
  </si>
  <si>
    <t>Eastern Promises</t>
  </si>
  <si>
    <t>David Cronenberg</t>
  </si>
  <si>
    <t>Naomi Watts, Jerzy Skolimowski, Viggo Mortensen, Josef Altin, Mina E. Mina, Aleksander Mikic, Sarah-Jeanne Labrosse, Badi Uzzaman, Vincent Cassel, Armin Mueller-Stahl</t>
  </si>
  <si>
    <t>Ford v Ferrari / The Grand Challenge: Le Mans '66</t>
  </si>
  <si>
    <t>Christian Bale, Matt Damon, Josh Lucas, Jon Bernthal, Remo Girone, Ian Harding</t>
  </si>
  <si>
    <t>The Candidate</t>
  </si>
  <si>
    <t>Michael Ritchie</t>
  </si>
  <si>
    <t>Robert Redford, Peter Boyle, Don Porter, Peter Fearey, Ken Cory, George Meyer</t>
  </si>
  <si>
    <t>Quitter la nuit</t>
  </si>
  <si>
    <t>Delphine Girard</t>
  </si>
  <si>
    <t>Selma Alaoui, Veerle Baetens, Anne Dorval, David Scarpuzza, Astrid Whettnall, Tatiana Rojo</t>
  </si>
  <si>
    <t>Soul on Fire</t>
  </si>
  <si>
    <t>Sean McNamara</t>
  </si>
  <si>
    <t>Joel Courtney, John Corbett, William H. Macy, Stephanie Szostak, DeVon Franklin, Erik Aude</t>
  </si>
  <si>
    <t>The Deep</t>
  </si>
  <si>
    <t>Peter Yates</t>
  </si>
  <si>
    <t>Robert Shaw, Jacqueline Bisset, Nick Nolte</t>
  </si>
  <si>
    <t>La belle et la bête</t>
  </si>
  <si>
    <t>Christophe Gans</t>
  </si>
  <si>
    <t>Vincent Cassel, Léa Seydoux, André Dussollier, Eduardo Noriega, Yvonne Catterfeld, Mickey Hardt</t>
  </si>
  <si>
    <t>Chicken Run</t>
  </si>
  <si>
    <t>Peter Lord &amp; Nick Park</t>
  </si>
  <si>
    <t>voci: Mel Gibson, Miranda Richardson</t>
  </si>
  <si>
    <t>Tony Gilroy</t>
  </si>
  <si>
    <t>Jeremy Renner, Rachel Weisz, Edward Norton, Joan Allen, Donna Murphy, Scott Glenn, Albert Finney</t>
  </si>
  <si>
    <t>Il corpo</t>
  </si>
  <si>
    <t>Vincenzo Alfieri</t>
  </si>
  <si>
    <t>Claudia Gerini, Daniela Glasgow, Giuseppe Battiston, Andrea Sartoretti, Anna Terio, Amanda Campana</t>
  </si>
  <si>
    <t>Tom McGrath</t>
  </si>
  <si>
    <t>voci: Will Ferrell, Brad Pitt, Tina Fey, Jonah Hill, David Cross, Justin Theroux, Ben Stiller</t>
  </si>
  <si>
    <t>Saul Dibb</t>
  </si>
  <si>
    <t>Keira Knightley, Ralph Fiennes, Charlotte Rampling, Hayley Atwell</t>
  </si>
  <si>
    <t>Elysium</t>
  </si>
  <si>
    <t>Neill Blomkamp</t>
  </si>
  <si>
    <t>Matt Damon, Jodie Foster, Sharlto Copley, Diego Luna, Adrian Holmes, Emma Tremblay, Josh Blacker</t>
  </si>
  <si>
    <t>Robert Rodriguez</t>
  </si>
  <si>
    <t>Johnny Deep, Antonio Banderas, Selma Hayek, Eva Mendes, Mickey Rourke, Danny Trejo</t>
  </si>
  <si>
    <t>Michelangelo Antonioni</t>
  </si>
  <si>
    <t>Daria Halprin, Mark Frechette</t>
  </si>
  <si>
    <t>Cristopher Nolan</t>
  </si>
  <si>
    <t>Christian Bale, Heath Ledger, Aaron Eckhart, Michael Caine, Maggie Gyllenhaal, Gary Oldman, Morgan Freeman</t>
  </si>
  <si>
    <t>Dracula</t>
  </si>
  <si>
    <t>Radu Jude</t>
  </si>
  <si>
    <t>Adonis Tanța, Oana Maria Zaharia, Șerban Pavlu, Gabriel Spahiu, Alexandru Dabija, Nicodim Ungureanu</t>
  </si>
  <si>
    <t>Miracle on 34th Street</t>
  </si>
  <si>
    <t>George Seaton</t>
  </si>
  <si>
    <t>Natalie Wood, Maureen O'Hara</t>
  </si>
  <si>
    <t>Taxi Driver</t>
  </si>
  <si>
    <t>Martin Scorsese</t>
  </si>
  <si>
    <t>Robert De Niro, Jodie Foster, Cybill Shepherd, Harvey Keitel, Peter Boyle, Albert Brooks, Leonard Harris</t>
  </si>
  <si>
    <t>Daniel Day-Lewis, Winona Ryder, Michelle Pfeiffer</t>
  </si>
  <si>
    <t>Harrison Ford, Rutger Hauer, Sean Young, Edward James Olmos</t>
  </si>
  <si>
    <t>Leonardo DiCaprio, Marion Cotillard, Joseph Gordon-Levitt, Ellen Page, Tom Hardy, Ken Watanabe, Dileep Rao, Cillian Murphy, Tom Berenger</t>
  </si>
  <si>
    <t>Susan Sarandon, Geena Davis</t>
  </si>
  <si>
    <t>Zorba grecul</t>
  </si>
  <si>
    <t>Michael Cacoyannis</t>
  </si>
  <si>
    <t>Anthony Quinn, Alan Bates, Irene Papas</t>
  </si>
  <si>
    <t>24.07.2026</t>
  </si>
  <si>
    <t>My Own Private Idaho</t>
  </si>
  <si>
    <t>Gus Van Sant</t>
  </si>
  <si>
    <t>Keanu Reeves, River Phoenix, James Russo</t>
  </si>
  <si>
    <t>Gone with the Wind</t>
  </si>
  <si>
    <t>Victor Fleming</t>
  </si>
  <si>
    <t>Vivian Leigh, Clark Gable, Thomas Mitchell, Barbara O'Neil, Evelyn Keyes, Ann Rutherford, George Reeves</t>
  </si>
  <si>
    <t>Who's Afraid of Virginia Woolf?</t>
  </si>
  <si>
    <t>Mike Nichols</t>
  </si>
  <si>
    <t>Elizabeth Taylor, Richard Burton, George Segal, Sandy Dennis</t>
  </si>
  <si>
    <t>Il gattopardo / Ghepardul</t>
  </si>
  <si>
    <t>Luchino Visconti</t>
  </si>
  <si>
    <t>Burt Lancaster, Alain Delon, Claudia Cardinale</t>
  </si>
  <si>
    <t>Edward Norton, Brad Pitt, MeatLoaf, Helena Bonham Carter, Jared Leto</t>
  </si>
  <si>
    <t>Bonnie and Clyde</t>
  </si>
  <si>
    <t>Arthur Penn</t>
  </si>
  <si>
    <t>Faye Dunaway, Warren Beatty, Gene Hackman, Michael J. Pollard, Estelle Parsons, Denver Pyle, Gene Wilder</t>
  </si>
  <si>
    <t>Before Sunrise</t>
  </si>
  <si>
    <t>Ethan Hawke, Julie Delpy</t>
  </si>
  <si>
    <t>Cat on a Hot Tin Roof</t>
  </si>
  <si>
    <t>Richard Brooks</t>
  </si>
  <si>
    <t>Elizabeth Taylor, Paul Newman, Burl Ives, Judith Anderson, Jack Carson, Madeleine Sherwood</t>
  </si>
  <si>
    <t>Rebel Without a Cause</t>
  </si>
  <si>
    <t>Nicholas Ray</t>
  </si>
  <si>
    <t>James Dean, Natalie Wood</t>
  </si>
  <si>
    <t>The Way We Were</t>
  </si>
  <si>
    <t>Barbra Streisand, Robert Redford, Bradford Dillman</t>
  </si>
  <si>
    <t>Irina Petrescu, Dan Nuţu, Graziela Albini, Eugenia Popovici, Constantin Cojocaru</t>
  </si>
  <si>
    <t>Yume / Dreams</t>
  </si>
  <si>
    <t>Akira Kurosawa</t>
  </si>
  <si>
    <t>Akira Terao, Mitsuko Baisho, Mieko Harada</t>
  </si>
  <si>
    <t>THX 1138</t>
  </si>
  <si>
    <t>George Lucas</t>
  </si>
  <si>
    <t>Robert Duvall, Donald Pleasance, Don Pedro Colley</t>
  </si>
  <si>
    <t>Franz</t>
  </si>
  <si>
    <t>Agnieszka Holland</t>
  </si>
  <si>
    <t>Idan Weiss, Peter Kurth, Jenovéfa Boková, Ivan Trojan, Sandra Korzeniak, Vladimír Javorský</t>
  </si>
  <si>
    <t>Her Private Hell</t>
  </si>
  <si>
    <t>Nicolas Winding Refn</t>
  </si>
  <si>
    <t>Sophie Thatcher, Charles Melton, Havana Rose Liu, Kristine Froseth, Shioli Kutsuna, Aoi Yamada, Dougray Scott, Diego Calva, Hidetoshi Nishijima</t>
  </si>
  <si>
    <t>Akinola Davies</t>
  </si>
  <si>
    <t>Sope Dirisu, Godwin Chiemerie Egbo, Chibuike Marvelous Egbo, Efòn Wini, Adesina McCoy Babalola, Lawrence Chu, Uzoamaka Power</t>
  </si>
  <si>
    <t>Leonora im Morgenlicht / Leonora in the Morning Light</t>
  </si>
  <si>
    <t>Thorsten Klein, Lena Vurma</t>
  </si>
  <si>
    <t>Olivia Vinall, Alexander Scheer, Ryan Gage, Cassandra Ciangherotti, István Teglas, Catalin Jugravu</t>
  </si>
  <si>
    <t>Den sidste viking / The Last Viking</t>
  </si>
  <si>
    <t>Anders Thomas Jensen</t>
  </si>
  <si>
    <t>Mads Mikkelsen, Nikolaj Lie Kaas, Sofie Gråbøl, Lars Ranthe, Nicolas Bro, Anette Støvelbæk</t>
  </si>
  <si>
    <t>19.07.2026 22.07.2026</t>
  </si>
  <si>
    <t>The Odyssey</t>
  </si>
  <si>
    <t>Matt Damon, Tom Holland, Anne Hathaway, Zendaya, Lupita Nyong'o, Robert Pattinson, Charlize Theron</t>
  </si>
  <si>
    <t>21.07.2026 23.07.2026</t>
  </si>
  <si>
    <t>Tudor Cristian Jurgiu</t>
  </si>
  <si>
    <t>Denisa Vrajă, Vlad Furtună, Mara Diaconu Ducica, Sofia Vasiliu, Steliana Bălăcianu, Sorin Tofan</t>
  </si>
  <si>
    <t>Maria Popistașu, Alex Baciu</t>
  </si>
  <si>
    <t>Maria Popistașu, Nicoleta Hâncu, Victoria Răileanu, Ionel Mihăilescu, Lucreția Mândric, Ioana Blaj</t>
  </si>
  <si>
    <t>22.07.2026 23.07.2026</t>
  </si>
  <si>
    <t>Ilinca Manolache, Ovidiu Pîrșan, Dorina Lazăr, László Miske, Nina Hoss, Uwe Boll, Katia Pascariu, Șerban Pavlu, Nicodim Ungureanu, Ioana Iacob, Claudia Ieremia, Zita Moldovan, Rodica Negrea, Adina Cristescu, Sofia Nicolaescu</t>
  </si>
  <si>
    <t>Călin Netzer</t>
  </si>
  <si>
    <t>Luminiţa Gheorghiu, Bogdan Dumitrache, Nataşa Raab, Ilinca Goia, Florin Zamfirescu, Cerasela Iosifescu, Mimi Brănescu, Vlad Ivanov</t>
  </si>
  <si>
    <t>17.07.2026 21.07.2026</t>
  </si>
  <si>
    <t>(500) Days of Summer</t>
  </si>
  <si>
    <t>Marc Webb</t>
  </si>
  <si>
    <t>Zooey Deschanel, Joseph Gordon-Levitt, Chloe Moretz, Matthew Gray Gubler, Geoffrey Arend</t>
  </si>
  <si>
    <t>Paolo Sorrentino</t>
  </si>
  <si>
    <t>Toni Servillo, Anna Ferzetti, Orlando Cinque, Massimo Venturiello, Milvia Marigliano, Francesco Martino</t>
  </si>
  <si>
    <t>Milos Forman</t>
  </si>
  <si>
    <t>F. Murray-Abraham, Tom Hulce, Elizabeth Berridge, Roy Dotrice</t>
  </si>
  <si>
    <t>Eojjeolsuga eobsda / No Other Choice</t>
  </si>
  <si>
    <t>Park Chan-wook</t>
  </si>
  <si>
    <t>Byung-hun Lee, Ye-jin Son, Yeon-suk Ahn, Hye-ran Yeom, Hee-soon Park, Seung-won Cha, Sung-min Lee</t>
  </si>
  <si>
    <t>Adrian Lyne</t>
  </si>
  <si>
    <t>Jeremy Irons, Dominique Swain, Melanie Griffith</t>
  </si>
  <si>
    <t>Where the Crawdads Sing</t>
  </si>
  <si>
    <t>Olivia Newman</t>
  </si>
  <si>
    <t>Daisy Edgar-Jones, Garret Dillahunt, David Strathairn, Ahna O'Reilly, Billy Slaughter, Harris Dickinson, Taylor John Smith, Michael Hyatt, Sterling Macer, Jr.</t>
  </si>
  <si>
    <t>Tuner</t>
  </si>
  <si>
    <t>Daniel Roher</t>
  </si>
  <si>
    <t>Leo Woodal, Dustin Hoffman, Havana Rose Liu, Lior Raz, Tovah Feldshuh, Jean Reno</t>
  </si>
  <si>
    <t>László Nemes</t>
  </si>
  <si>
    <t>Andrea Waskovics, Grégory Gadebois, Hermina Fátyol, Bojtorján Barabas, Sándor Zsótér, Judit Schell, Elíz Szabó</t>
  </si>
  <si>
    <t>Dead Poets Society</t>
  </si>
  <si>
    <t>Robin Williams, Ethan Hawke, Robert Sean Leonard</t>
  </si>
  <si>
    <t>Eva Libertad</t>
  </si>
  <si>
    <t>Elena Irureta, Álvaro Cervantes, Joaquín Notario, Miriam Garlo, Oti Manzano, Agustín Mateo</t>
  </si>
  <si>
    <t>Queer</t>
  </si>
  <si>
    <t>Luca Guadagnino</t>
  </si>
  <si>
    <t>Daniel Craig, Drew Starkey, Jason Schwartzman, Henrique Zaga, Lesley Manville</t>
  </si>
  <si>
    <t>A Streetcar Named Desire</t>
  </si>
  <si>
    <t>Elia Kazan</t>
  </si>
  <si>
    <t>Vivien Leigh, Marlon Brando, Kim Hunter, Karl Malden</t>
  </si>
  <si>
    <t>It</t>
  </si>
  <si>
    <t>Bill Skarsgård, Jaeden Lieberher, Finn Wolfhard</t>
  </si>
  <si>
    <t>++</t>
  </si>
  <si>
    <t>Yoshitoshi Shinomiya</t>
  </si>
  <si>
    <t>voci: Riku Hagiwara, Kotone Furukawa, Miyu Irino, Takashi Okabe</t>
  </si>
  <si>
    <t>Charlotte Wells</t>
  </si>
  <si>
    <t>Paul Mescal, Frankie Corio, Celia Rowlson-Hall</t>
  </si>
  <si>
    <t>Bernardo Bertolucci</t>
  </si>
  <si>
    <t>Michael Pitt, Eva Green, Louis Garrel, Robin Renucci</t>
  </si>
  <si>
    <t>Jonathan Dayton, Valerie Faris</t>
  </si>
  <si>
    <t>Abigail Breslin, Greg Kinnear, Paul Dano, Alan Arkin, Toni Collette, Steve Carell</t>
  </si>
  <si>
    <t xml:space="preserve">Nick Cassavetes </t>
  </si>
  <si>
    <t>Rachel McAdams, Ryan Gosling, James Marsden, Kevin Connolly, Joan Allen, James Garner, Sam Shepard, Gena Rowlands, Traci Dinwiddie, Paul Johansson, Matthew Barry, David Thornton</t>
  </si>
  <si>
    <t>Hachiko: A Dog's Story</t>
  </si>
  <si>
    <t>Lasse Hallström</t>
  </si>
  <si>
    <t>Richard Gere, Sarah Roemer, Joan Allen, Jason Alexander</t>
  </si>
  <si>
    <t>Splendor in the Grass</t>
  </si>
  <si>
    <t>Nathalie Wood, Warren Beatty</t>
  </si>
  <si>
    <t>Call Me By Your Name</t>
  </si>
  <si>
    <t>Armie Hammer, Timothée Chalamet, Michael Stuhlbarg</t>
  </si>
  <si>
    <t>01.08.2026</t>
  </si>
  <si>
    <t>Othello</t>
  </si>
  <si>
    <t>Oliver Parker</t>
  </si>
  <si>
    <t>Laurence Fishburne, Irene Jacob, Kenneth Branagh, Nathaniel Parker, Michael Maloney</t>
  </si>
  <si>
    <t>02.08.2026</t>
  </si>
  <si>
    <t>17.07.2026 19.07.2026 21.07.2026</t>
  </si>
  <si>
    <t>Dolce far niente</t>
  </si>
  <si>
    <t>Francois Cluzet, Isabella Ferrari, Giancarlo Giannini</t>
  </si>
  <si>
    <t>17.07.2026 19.07.2026</t>
  </si>
  <si>
    <t>Andreea Cristina Borțun</t>
  </si>
  <si>
    <t>Mihaela Subțirică, Vasile Pavel, Eliza Bercu, Iulian Postelnicu, Ștefan Costea, Nicu Mihoc</t>
  </si>
  <si>
    <t>Brancusi : les métamorphoses de la sculpture</t>
  </si>
  <si>
    <t>Alain Fleischer</t>
  </si>
  <si>
    <t>Christian Gozon</t>
  </si>
  <si>
    <t>Hana Jušić</t>
  </si>
  <si>
    <t>Manuela Martelli, Ana Marija Veselčić, Filip Durić, Mauro Ercegović Gracin, Nikša Butijer, Bogdan Farcaș, Vinko Kraljevic</t>
  </si>
  <si>
    <t>Ana Dumitrașcu, Vincent Macaigne, Mélanie Thierry, Louen Bouteiller, Marie Rivière, Ilinca Manolache, Liliana Ghiță</t>
  </si>
  <si>
    <t>Igor Cobileanski</t>
  </si>
  <si>
    <t>Daniela Nane, Theodor Șoptelea, Andrei Aradits, Ada Lupu, Gheorghe Visu, Sergiu Costache, Petronela Grigorescu, Ionuț Cornilă, Vlad Brumaru, Gabriel Costin, Silviu Mircescu</t>
  </si>
  <si>
    <t>Le chant des forêts</t>
  </si>
  <si>
    <t>Vincent Munier</t>
  </si>
  <si>
    <t>Vincent Munier, Michel Munier, Simon Munier</t>
  </si>
  <si>
    <t>Andrei Epure</t>
  </si>
  <si>
    <t>Cosmina Stratan, Elina Löwensohn, Ozana Oancea, Mihaela Sîrbu, Silviu Debu, Gabriel Spahiu</t>
  </si>
  <si>
    <t>Alauda Ruiz de Azúa</t>
  </si>
  <si>
    <t>Patricia López Arnaiz, Miguel Garcés, Juan Minujin, Mabel Rivera, Blanca Soroa, Nagore Aranburu</t>
  </si>
  <si>
    <t>The Wizard of Oz</t>
  </si>
  <si>
    <t>Judy Garland, Frank Morgan, Clara Blandick, Ray Bolger, Bert Lahr, Jack Haley</t>
  </si>
  <si>
    <t>Stanley Kubrick</t>
  </si>
  <si>
    <t>Keir Dullea, Garry Lockwood, William Sylvester</t>
  </si>
  <si>
    <t>Hayao Miyazaki</t>
  </si>
  <si>
    <t>voci: Rumi Hiiragi, Miyu Irino, Mari Natsuki, Takeshi Naito, Yasuko Sawaguchi, Tsunehiko Kamijō, Takehiko Ono, Bunta Sugawara</t>
  </si>
  <si>
    <t>Wim Wenders</t>
  </si>
  <si>
    <t>Harry Dean Stanton, Nastassja Kinski, Dean Stockwell</t>
  </si>
  <si>
    <t>Cillian Murphy, Emily Blunt, Matt Damon, Robert Downey Jr, Florence Pugh, Josh Hartnett, Casey Affleck, Rami Malek, Kenneth Branagh</t>
  </si>
  <si>
    <t>Memento</t>
  </si>
  <si>
    <t>Guy Pearce, Carrie-Anne Moss, Joe Pantoliano, Mark Boone Junior</t>
  </si>
  <si>
    <t>Hugh Jackman, Christian Bale, Michael Caine, Scarlett Johansson, Piper Perabo, Rebecca Hall, David Bowie</t>
  </si>
  <si>
    <t>Curry Barker</t>
  </si>
  <si>
    <t>Michael Johnston, Inde Navarrette, Cooper Tomlinson, Megan Lawless, Andy Richter, Darin Toonder</t>
  </si>
  <si>
    <t>Disclosure Day</t>
  </si>
  <si>
    <t>Josh O'Connor, Emily Blunt, Colman Domingo, Colin Firth, Eve Hewson, Wyatt Russell</t>
  </si>
  <si>
    <t>In the Grey</t>
  </si>
  <si>
    <t>Jake Gyllenhaal, Eiza González, Henry Cavill, Rosamund Pike, Fisher Stevens, Kristofer Hivju</t>
  </si>
  <si>
    <t>Minions &amp; Monsters</t>
  </si>
  <si>
    <t>Pierre Coffin, Patrick Delage</t>
  </si>
  <si>
    <t>voci: Zoey Deutch, Bobby Moynihan, Allison Janney</t>
  </si>
  <si>
    <t>The Invite</t>
  </si>
  <si>
    <t>Olivia Wilde</t>
  </si>
  <si>
    <t>Seth Rogen, Edward Norton, Olivia Wilde, Penélope Cruz, Mel Powell, Skip Howland</t>
  </si>
  <si>
    <t>Michael</t>
  </si>
  <si>
    <t>Antoine Fuqua</t>
  </si>
  <si>
    <t>Colman Domingo, Jaafar Jackson, Juliano Valdi, Kat Graham, Miles Teller, Nia Long</t>
  </si>
  <si>
    <t>The Devil Wears Prada 2</t>
  </si>
  <si>
    <t>David Frankel</t>
  </si>
  <si>
    <t>Meryl Streep, Anne Hathaway, Emily Blunt, Stanley Tucci, Lucy Liu, Lady Gaga, Justin Theroux, Kenneth Branagh</t>
  </si>
  <si>
    <t>17.07.2026 20.07.2026</t>
  </si>
  <si>
    <t>20.07.2026 22.07.2026 23.07.2026</t>
  </si>
  <si>
    <t>17.07.2026 18.07.2026 19.07.2026 20.07.2026 22.07.2026 23.07.2026</t>
  </si>
  <si>
    <t>17.07.2026 20.07.2026 21.07.2026 22.07.2026 23.07.2026</t>
  </si>
  <si>
    <t>18.07.2026 19.07.2026</t>
  </si>
  <si>
    <t>20.07.2026 21.07.2026 22.07.2026 23.07.2026</t>
  </si>
  <si>
    <t>Kane Parsons</t>
  </si>
  <si>
    <t>Chiwetel Ejiofor, Renate Reinsve, Mark Duplass, Finn Bennett, Lukita Maxwell, Avan Jogia, Chelah Horsdal</t>
  </si>
  <si>
    <t>18.07.2026 19.07.2026 20.07.2026 21.07.2026 22.07.2026 23.07.2026</t>
  </si>
  <si>
    <t>Toy Story 5</t>
  </si>
  <si>
    <t>Andrew Stanton</t>
  </si>
  <si>
    <t>voci: Tom Hanks, Greta Lee, Tim Allen, Ernie Hudson, Joan Cusack, Keanu Reeves</t>
  </si>
  <si>
    <t>17.07.2026 18.07.2026 19.07.2026 20.07.2026 21.07.2026</t>
  </si>
  <si>
    <t>Star Wars: The Mandalorian and Grogu</t>
  </si>
  <si>
    <t>Jon Favreau</t>
  </si>
  <si>
    <t>Pedro Pascal, Sigourney Weaver, Martin Scorsese, Jeremy Allen White, Jonny Coyne, Hemky Madera</t>
  </si>
  <si>
    <t>00,15 (vineri spre sîmbătă)</t>
  </si>
  <si>
    <t>00,25 (vineri spre sîmbătă)</t>
  </si>
  <si>
    <t>00,25 (sîmbătă spre duminică)</t>
  </si>
  <si>
    <t>00,45 (sîmbătă spre duminică)</t>
  </si>
  <si>
    <t>00,50 (sîmbătă spre duminică)</t>
  </si>
  <si>
    <t>00,30 (duminică spre luni)</t>
  </si>
  <si>
    <t>00,45 (duminică spre luni)</t>
  </si>
  <si>
    <t>00,55 (duminică spre luni)</t>
  </si>
  <si>
    <t>00,15 (luni spre marți)</t>
  </si>
  <si>
    <t>00,10 (marți spre miercuri)</t>
  </si>
  <si>
    <t>00,45 (marți spre miercuri)</t>
  </si>
  <si>
    <t>00,50 (marți spre miercuri)</t>
  </si>
  <si>
    <t>00,25 (miercuri spre joi)</t>
  </si>
  <si>
    <t>00,30 (miercuri spre joi)</t>
  </si>
  <si>
    <t>00,40 (miercuri spre joi)</t>
  </si>
  <si>
    <t>00,50 (miercuri spre joi)</t>
  </si>
  <si>
    <t>00,05 (joi spre vineri)</t>
  </si>
  <si>
    <t>00,15 (joi spre vineri)</t>
  </si>
  <si>
    <t>01,05 (sîmbătă spre duminică)</t>
  </si>
  <si>
    <t>01,10 (sîmbătă spre duminică)</t>
  </si>
  <si>
    <t>01,00 (duminică spre luni)</t>
  </si>
  <si>
    <t>01,10 (duminică spre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</si>
</sst>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Aptos Narrow"/>
      <family val="2"/>
      <scheme val="minor"/>
    </font>
    <font>
      <u/>
      <sz val="11"/>
      <color theme="10"/>
      <name val="Aptos Narrow"/>
      <family val="2"/>
      <scheme val="minor"/>
    </font>
    <font>
      <sz val="9"/>
      <name val="Times New Roman"/>
      <family val="1"/>
    </font>
    <font>
      <i/>
      <sz val="9"/>
      <name val="Times New Roman"/>
      <family val="1"/>
    </font>
    <font>
      <b/>
      <sz val="9"/>
      <color indexed="9"/>
      <name val="Times New Roman"/>
      <family val="1"/>
    </font>
    <font>
      <b/>
      <sz val="9"/>
      <name val="Times New Roman"/>
      <family val="1"/>
    </font>
    <font>
      <u/>
      <sz val="9"/>
      <color indexed="12"/>
      <name val="Times New Roman"/>
      <family val="1"/>
    </font>
    <font>
      <sz val="9"/>
      <color indexed="9"/>
      <name val="Times New Roman"/>
      <family val="1"/>
    </font>
    <font>
      <sz val="9"/>
      <color theme="10"/>
      <name val="Times New Roman"/>
      <family val="1"/>
    </font>
    <font>
      <sz val="10"/>
      <name val="Arial"/>
      <family val="2"/>
    </font>
    <font>
      <b/>
      <sz val="9"/>
      <color indexed="16"/>
      <name val="Times New Roman"/>
      <family val="1"/>
    </font>
    <font>
      <b/>
      <sz val="9"/>
      <color indexed="8"/>
      <name val="Times New Roman"/>
      <family val="1"/>
    </font>
    <font>
      <sz val="9"/>
      <color indexed="16"/>
      <name val="Times New Roman"/>
      <family val="1"/>
    </font>
  </fonts>
  <fills count="4">
    <fill>
      <patternFill patternType="none"/>
    </fill>
    <fill>
      <patternFill patternType="gray125"/>
    </fill>
    <fill>
      <patternFill patternType="solid">
        <fgColor indexed="47"/>
        <bgColor indexed="64"/>
      </patternFill>
    </fill>
    <fill>
      <patternFill patternType="solid">
        <fgColor indexed="9"/>
        <bgColor indexed="64"/>
      </patternFill>
    </fill>
  </fills>
  <borders count="19">
    <border>
      <left/>
      <right/>
      <top/>
      <bottom/>
      <diagonal/>
    </border>
    <border>
      <left/>
      <right/>
      <top/>
      <bottom style="medium">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s>
  <cellStyleXfs count="4">
    <xf numFmtId="0" fontId="0" fillId="0" borderId="0"/>
    <xf numFmtId="0" fontId="1" fillId="0" borderId="0" applyNumberFormat="0" applyFill="0" applyBorder="0" applyAlignment="0" applyProtection="0"/>
    <xf numFmtId="0" fontId="6" fillId="0" borderId="0" applyNumberFormat="0" applyFill="0" applyBorder="0" applyAlignment="0" applyProtection="0">
      <alignment vertical="top"/>
      <protection locked="0"/>
    </xf>
    <xf numFmtId="0" fontId="9" fillId="0" borderId="0"/>
  </cellStyleXfs>
  <cellXfs count="64">
    <xf numFmtId="0" fontId="0" fillId="0" borderId="0" xfId="0"/>
    <xf numFmtId="0" fontId="2" fillId="0" borderId="0" xfId="0" applyFont="1" applyAlignment="1">
      <alignment horizontal="left"/>
    </xf>
    <xf numFmtId="0" fontId="2" fillId="0" borderId="0" xfId="0" applyFont="1" applyAlignment="1">
      <alignment horizontal="center" wrapText="1"/>
    </xf>
    <xf numFmtId="0" fontId="2" fillId="0" borderId="0" xfId="0" applyFont="1" applyAlignment="1">
      <alignment horizontal="center"/>
    </xf>
    <xf numFmtId="0" fontId="3" fillId="0" borderId="0" xfId="0" applyFont="1"/>
    <xf numFmtId="1" fontId="2" fillId="2" borderId="0" xfId="0" applyNumberFormat="1" applyFont="1" applyFill="1" applyAlignment="1">
      <alignment horizontal="left" vertical="center" wrapText="1"/>
    </xf>
    <xf numFmtId="1" fontId="2" fillId="2" borderId="0" xfId="0" applyNumberFormat="1" applyFont="1" applyFill="1" applyAlignment="1">
      <alignment horizontal="center" vertical="center" wrapText="1"/>
    </xf>
    <xf numFmtId="0" fontId="2" fillId="2" borderId="0" xfId="0" applyFont="1" applyFill="1" applyAlignment="1">
      <alignment horizontal="left" vertical="center"/>
    </xf>
    <xf numFmtId="0" fontId="2" fillId="2" borderId="0" xfId="0" applyFont="1" applyFill="1" applyAlignment="1">
      <alignment horizontal="center" vertical="center"/>
    </xf>
    <xf numFmtId="0" fontId="4" fillId="0" borderId="0" xfId="0" applyFont="1" applyAlignment="1">
      <alignment horizontal="left" vertical="center"/>
    </xf>
    <xf numFmtId="1" fontId="2" fillId="0" borderId="0" xfId="0" applyNumberFormat="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center" vertical="center"/>
    </xf>
    <xf numFmtId="164" fontId="2" fillId="0" borderId="0" xfId="0" applyNumberFormat="1" applyFont="1" applyAlignment="1">
      <alignment horizontal="left" vertical="center"/>
    </xf>
    <xf numFmtId="0" fontId="2" fillId="0" borderId="0" xfId="0" applyFont="1" applyAlignment="1">
      <alignment vertical="center"/>
    </xf>
    <xf numFmtId="0" fontId="3" fillId="0" borderId="0" xfId="0" applyFont="1" applyAlignment="1">
      <alignment vertical="center"/>
    </xf>
    <xf numFmtId="0" fontId="5" fillId="0" borderId="1" xfId="0" applyFont="1" applyBorder="1" applyAlignment="1">
      <alignment horizontal="left" vertical="center"/>
    </xf>
    <xf numFmtId="1" fontId="5" fillId="2" borderId="2" xfId="0" applyNumberFormat="1" applyFont="1" applyFill="1" applyBorder="1" applyAlignment="1">
      <alignment horizontal="left" vertical="center" wrapText="1"/>
    </xf>
    <xf numFmtId="1" fontId="5" fillId="2" borderId="2" xfId="0" applyNumberFormat="1" applyFont="1" applyFill="1" applyBorder="1" applyAlignment="1">
      <alignment horizontal="center"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3" fillId="0" borderId="0" xfId="0" applyFont="1" applyAlignment="1">
      <alignment horizontal="center" vertical="center"/>
    </xf>
    <xf numFmtId="0" fontId="2" fillId="0" borderId="7" xfId="0" applyFont="1" applyBorder="1" applyAlignment="1">
      <alignment horizontal="lef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5" fillId="0" borderId="6" xfId="0" applyFont="1" applyBorder="1" applyAlignment="1">
      <alignment horizontal="left" vertical="center"/>
    </xf>
    <xf numFmtId="1" fontId="2" fillId="0" borderId="7" xfId="0" applyNumberFormat="1" applyFont="1" applyBorder="1" applyAlignment="1">
      <alignment horizontal="center" vertical="center" wrapText="1"/>
    </xf>
    <xf numFmtId="0" fontId="2" fillId="0" borderId="7" xfId="2" applyFont="1" applyBorder="1" applyAlignment="1" applyProtection="1">
      <alignment horizontal="center" vertical="center"/>
    </xf>
    <xf numFmtId="0" fontId="2" fillId="0" borderId="7" xfId="2" applyFont="1" applyFill="1" applyBorder="1" applyAlignment="1" applyProtection="1">
      <alignment horizontal="center" vertical="center"/>
    </xf>
    <xf numFmtId="0" fontId="5" fillId="0" borderId="6" xfId="0" applyFont="1" applyBorder="1" applyAlignment="1">
      <alignment vertical="center"/>
    </xf>
    <xf numFmtId="0" fontId="7" fillId="0" borderId="0" xfId="0" applyFont="1" applyAlignment="1">
      <alignment horizontal="left"/>
    </xf>
    <xf numFmtId="0" fontId="2" fillId="0" borderId="9" xfId="0" applyFont="1" applyBorder="1" applyAlignment="1">
      <alignment horizontal="left" vertical="center"/>
    </xf>
    <xf numFmtId="0" fontId="5" fillId="2" borderId="3" xfId="0" applyFont="1" applyFill="1" applyBorder="1" applyAlignment="1">
      <alignment horizontal="center" vertical="center"/>
    </xf>
    <xf numFmtId="0" fontId="8" fillId="0" borderId="7" xfId="1" applyFont="1" applyBorder="1" applyAlignment="1">
      <alignment horizontal="left" vertical="center"/>
    </xf>
    <xf numFmtId="0" fontId="5" fillId="0" borderId="0" xfId="0" applyFont="1" applyAlignment="1">
      <alignment horizontal="left" vertical="center"/>
    </xf>
    <xf numFmtId="0" fontId="2" fillId="3" borderId="0" xfId="0" quotePrefix="1" applyFont="1" applyFill="1" applyAlignment="1">
      <alignment horizontal="left" vertical="center"/>
    </xf>
    <xf numFmtId="2" fontId="5" fillId="0" borderId="0" xfId="0" applyNumberFormat="1" applyFont="1" applyAlignment="1">
      <alignment horizontal="left" vertical="center"/>
    </xf>
    <xf numFmtId="164" fontId="2" fillId="0" borderId="0" xfId="0" applyNumberFormat="1" applyFont="1" applyAlignment="1">
      <alignment vertical="center"/>
    </xf>
    <xf numFmtId="2" fontId="10" fillId="3" borderId="0" xfId="0" applyNumberFormat="1" applyFont="1" applyFill="1" applyAlignment="1">
      <alignment horizontal="left" vertical="center"/>
    </xf>
    <xf numFmtId="1" fontId="11" fillId="3" borderId="0" xfId="0" applyNumberFormat="1" applyFont="1" applyFill="1" applyAlignment="1">
      <alignment horizontal="left" vertical="center"/>
    </xf>
    <xf numFmtId="0" fontId="2" fillId="3" borderId="0" xfId="0" applyFont="1" applyFill="1" applyAlignment="1">
      <alignment vertical="center"/>
    </xf>
    <xf numFmtId="0" fontId="2" fillId="3" borderId="0" xfId="0" applyFont="1" applyFill="1" applyAlignment="1">
      <alignment horizontal="center" vertical="center"/>
    </xf>
    <xf numFmtId="0" fontId="2" fillId="0" borderId="0" xfId="0" applyFont="1" applyAlignment="1">
      <alignment horizontal="left" vertical="center" wrapText="1"/>
    </xf>
    <xf numFmtId="2" fontId="12" fillId="3" borderId="0" xfId="0" applyNumberFormat="1" applyFont="1" applyFill="1" applyAlignment="1">
      <alignment horizontal="left" vertical="center"/>
    </xf>
    <xf numFmtId="1" fontId="6" fillId="3" borderId="0" xfId="2" applyNumberFormat="1" applyFill="1" applyAlignment="1" applyProtection="1">
      <alignment horizontal="left" vertical="center"/>
    </xf>
    <xf numFmtId="0" fontId="2" fillId="2" borderId="10" xfId="0" applyFont="1" applyFill="1" applyBorder="1" applyAlignment="1">
      <alignment vertical="center"/>
    </xf>
    <xf numFmtId="1" fontId="2" fillId="2" borderId="10" xfId="0" applyNumberFormat="1" applyFont="1" applyFill="1" applyBorder="1" applyAlignment="1">
      <alignment vertical="center" wrapText="1"/>
    </xf>
    <xf numFmtId="0" fontId="2" fillId="2" borderId="10" xfId="0" applyFont="1" applyFill="1" applyBorder="1" applyAlignment="1">
      <alignment horizontal="left" vertical="center"/>
    </xf>
    <xf numFmtId="0" fontId="2" fillId="2" borderId="10" xfId="0" applyFont="1" applyFill="1" applyBorder="1" applyAlignment="1">
      <alignment horizontal="center" vertical="center"/>
    </xf>
    <xf numFmtId="0" fontId="5" fillId="0" borderId="11" xfId="0" applyFont="1" applyBorder="1" applyAlignment="1">
      <alignment horizontal="left" vertical="center"/>
    </xf>
    <xf numFmtId="1" fontId="2" fillId="0" borderId="12" xfId="0" applyNumberFormat="1" applyFont="1" applyBorder="1" applyAlignment="1">
      <alignment horizontal="center" vertical="center" wrapText="1"/>
    </xf>
    <xf numFmtId="0" fontId="2" fillId="0" borderId="12" xfId="0" applyFont="1" applyBorder="1" applyAlignment="1">
      <alignment horizontal="left" vertical="center"/>
    </xf>
    <xf numFmtId="0" fontId="2" fillId="0" borderId="12" xfId="2" applyFont="1" applyBorder="1" applyAlignment="1" applyProtection="1">
      <alignment horizontal="center" vertical="center"/>
    </xf>
    <xf numFmtId="0" fontId="2" fillId="0" borderId="13" xfId="0" applyFont="1" applyBorder="1" applyAlignment="1">
      <alignment horizontal="center" vertical="center"/>
    </xf>
    <xf numFmtId="1" fontId="5" fillId="2" borderId="14" xfId="0" applyNumberFormat="1" applyFont="1" applyFill="1" applyBorder="1" applyAlignment="1">
      <alignment horizontal="left" vertical="center" wrapText="1"/>
    </xf>
    <xf numFmtId="1" fontId="5" fillId="2" borderId="14" xfId="0" applyNumberFormat="1" applyFont="1" applyFill="1" applyBorder="1" applyAlignment="1">
      <alignment horizontal="center" vertical="center" wrapText="1"/>
    </xf>
    <xf numFmtId="0" fontId="5" fillId="2" borderId="15" xfId="0" applyFont="1" applyFill="1" applyBorder="1" applyAlignment="1">
      <alignment horizontal="center" vertical="center"/>
    </xf>
    <xf numFmtId="0" fontId="5" fillId="0" borderId="16" xfId="0" applyFont="1" applyBorder="1" applyAlignment="1">
      <alignment horizontal="left" vertical="center"/>
    </xf>
    <xf numFmtId="1" fontId="2" fillId="0" borderId="17" xfId="0" applyNumberFormat="1" applyFont="1" applyBorder="1" applyAlignment="1">
      <alignment horizontal="center" vertical="center" wrapText="1"/>
    </xf>
    <xf numFmtId="0" fontId="2" fillId="0" borderId="17" xfId="0" applyFont="1" applyBorder="1" applyAlignment="1">
      <alignment horizontal="left" vertical="center"/>
    </xf>
    <xf numFmtId="0" fontId="2" fillId="0" borderId="17" xfId="2" applyFont="1" applyFill="1" applyBorder="1" applyAlignment="1" applyProtection="1">
      <alignment horizontal="center" vertical="center"/>
    </xf>
    <xf numFmtId="0" fontId="2" fillId="0" borderId="18" xfId="0" applyFont="1" applyBorder="1" applyAlignment="1">
      <alignment horizontal="center" vertical="center"/>
    </xf>
  </cellXfs>
  <cellStyles count="4">
    <cellStyle name="Hyperlink" xfId="1" builtinId="8"/>
    <cellStyle name="Hyperlink 2" xfId="2" xr:uid="{8B4206F5-6E05-4187-B22A-2D2CCB4BBCCA}"/>
    <cellStyle name="Normal" xfId="0" builtinId="0"/>
    <cellStyle name="Normal 2" xfId="3" xr:uid="{DDB0DC1E-C4BB-4634-B50A-1BFCBF2F24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https://editura.liternet.ro/" TargetMode="External"/><Relationship Id="rId3" Type="http://schemas.openxmlformats.org/officeDocument/2006/relationships/image" Target="../media/image1.emf"/><Relationship Id="rId7" Type="http://schemas.openxmlformats.org/officeDocument/2006/relationships/hyperlink" Target="http://editura.liternet.ro/" TargetMode="External"/><Relationship Id="rId2" Type="http://schemas.openxmlformats.org/officeDocument/2006/relationships/hyperlink" Target="http://www.liternet.ro/" TargetMode="External"/><Relationship Id="rId1" Type="http://schemas.openxmlformats.org/officeDocument/2006/relationships/hyperlink" Target="https://atelier.liternet.ro/" TargetMode="External"/><Relationship Id="rId6" Type="http://schemas.openxmlformats.org/officeDocument/2006/relationships/hyperlink" Target="https://agenda.liternet.ro/" TargetMode="External"/><Relationship Id="rId5" Type="http://schemas.openxmlformats.org/officeDocument/2006/relationships/hyperlink" Target="http://agenda.liternet.ro/" TargetMode="External"/><Relationship Id="rId4" Type="http://schemas.openxmlformats.org/officeDocument/2006/relationships/hyperlink" Target="https://www.liternet.ro/" TargetMode="External"/></Relationships>
</file>

<file path=xl/drawings/drawing1.xml><?xml version="1.0" encoding="utf-8"?>
<xdr:wsDr xmlns:xdr="http://schemas.openxmlformats.org/drawingml/2006/spreadsheetDrawing" xmlns:a="http://schemas.openxmlformats.org/drawingml/2006/main">
  <xdr:oneCellAnchor>
    <xdr:from>
      <xdr:col>1</xdr:col>
      <xdr:colOff>28575</xdr:colOff>
      <xdr:row>4</xdr:row>
      <xdr:rowOff>38100</xdr:rowOff>
    </xdr:from>
    <xdr:ext cx="6798739" cy="180975"/>
    <xdr:sp macro="" textlink="">
      <xdr:nvSpPr>
        <xdr:cNvPr id="2" name="Text Box 7">
          <a:extLst>
            <a:ext uri="{FF2B5EF4-FFF2-40B4-BE49-F238E27FC236}">
              <a16:creationId xmlns:a16="http://schemas.microsoft.com/office/drawing/2014/main" id="{F74F0FB8-E961-49E0-917E-5D6819E6CF2A}"/>
            </a:ext>
          </a:extLst>
        </xdr:cNvPr>
        <xdr:cNvSpPr txBox="1">
          <a:spLocks noChangeArrowheads="1"/>
        </xdr:cNvSpPr>
      </xdr:nvSpPr>
      <xdr:spPr bwMode="auto">
        <a:xfrm>
          <a:off x="415925" y="723900"/>
          <a:ext cx="6798739" cy="180975"/>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Teatru, Dans</a:t>
          </a:r>
        </a:p>
      </xdr:txBody>
    </xdr:sp>
    <xdr:clientData/>
  </xdr:oneCellAnchor>
  <xdr:twoCellAnchor>
    <xdr:from>
      <xdr:col>3</xdr:col>
      <xdr:colOff>1584960</xdr:colOff>
      <xdr:row>2</xdr:row>
      <xdr:rowOff>0</xdr:rowOff>
    </xdr:from>
    <xdr:to>
      <xdr:col>4</xdr:col>
      <xdr:colOff>723900</xdr:colOff>
      <xdr:row>3</xdr:row>
      <xdr:rowOff>0</xdr:rowOff>
    </xdr:to>
    <xdr:grpSp>
      <xdr:nvGrpSpPr>
        <xdr:cNvPr id="3" name="Group 21">
          <a:extLst>
            <a:ext uri="{FF2B5EF4-FFF2-40B4-BE49-F238E27FC236}">
              <a16:creationId xmlns:a16="http://schemas.microsoft.com/office/drawing/2014/main" id="{00F9EC4B-9C0F-4E5E-A3AE-11C7A9FAC3A4}"/>
            </a:ext>
          </a:extLst>
        </xdr:cNvPr>
        <xdr:cNvGrpSpPr>
          <a:grpSpLocks/>
        </xdr:cNvGrpSpPr>
      </xdr:nvGrpSpPr>
      <xdr:grpSpPr bwMode="auto">
        <a:xfrm>
          <a:off x="4797002" y="449792"/>
          <a:ext cx="2001731" cy="179916"/>
          <a:chOff x="488" y="44"/>
          <a:chExt cx="133" cy="19"/>
        </a:xfrm>
      </xdr:grpSpPr>
      <xdr:sp macro="" textlink="">
        <xdr:nvSpPr>
          <xdr:cNvPr id="4" name="Text Box 22">
            <a:hlinkClick xmlns:r="http://schemas.openxmlformats.org/officeDocument/2006/relationships" r:id="rId1"/>
            <a:extLst>
              <a:ext uri="{FF2B5EF4-FFF2-40B4-BE49-F238E27FC236}">
                <a16:creationId xmlns:a16="http://schemas.microsoft.com/office/drawing/2014/main" id="{5A4F8CBC-3D61-5947-3EE9-AA9AD2078687}"/>
              </a:ext>
            </a:extLst>
          </xdr:cNvPr>
          <xdr:cNvSpPr txBox="1">
            <a:spLocks noChangeArrowheads="1"/>
          </xdr:cNvSpPr>
        </xdr:nvSpPr>
        <xdr:spPr bwMode="auto">
          <a:xfrm>
            <a:off x="510" y="44"/>
            <a:ext cx="111"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Atelier LiterNet</a:t>
            </a:r>
          </a:p>
        </xdr:txBody>
      </xdr:sp>
      <xdr:sp macro="" textlink="">
        <xdr:nvSpPr>
          <xdr:cNvPr id="5" name="Text Box 23">
            <a:hlinkClick xmlns:r="http://schemas.openxmlformats.org/officeDocument/2006/relationships" r:id="rId2" tgtFrame="_parent"/>
            <a:extLst>
              <a:ext uri="{FF2B5EF4-FFF2-40B4-BE49-F238E27FC236}">
                <a16:creationId xmlns:a16="http://schemas.microsoft.com/office/drawing/2014/main" id="{1D322685-9ABD-5FF3-37C1-760E372D0A37}"/>
              </a:ext>
            </a:extLst>
          </xdr:cNvPr>
          <xdr:cNvSpPr txBox="1">
            <a:spLocks noChangeArrowheads="1"/>
          </xdr:cNvSpPr>
        </xdr:nvSpPr>
        <xdr:spPr bwMode="auto">
          <a:xfrm>
            <a:off x="488" y="44"/>
            <a:ext cx="21" cy="19"/>
          </a:xfrm>
          <a:prstGeom prst="rect">
            <a:avLst/>
          </a:prstGeom>
          <a:solidFill>
            <a:srgbClr val="443D20"/>
          </a:solidFill>
          <a:ln w="9525">
            <a:solidFill>
              <a:srgbClr val="443D20"/>
            </a:solidFill>
            <a:miter lim="800000"/>
            <a:headEnd/>
            <a:tailEnd/>
          </a:ln>
        </xdr:spPr>
      </xdr:sp>
    </xdr:grpSp>
    <xdr:clientData/>
  </xdr:twoCellAnchor>
  <xdr:oneCellAnchor>
    <xdr:from>
      <xdr:col>0</xdr:col>
      <xdr:colOff>289560</xdr:colOff>
      <xdr:row>0</xdr:row>
      <xdr:rowOff>60960</xdr:rowOff>
    </xdr:from>
    <xdr:ext cx="1540463" cy="299647"/>
    <xdr:sp macro="" textlink="">
      <xdr:nvSpPr>
        <xdr:cNvPr id="6" name="Object 1" hidden="1">
          <a:extLst>
            <a:ext uri="{63B3BB69-23CF-44E3-9099-C40C66FF867C}">
              <a14:compatExt xmlns:a14="http://schemas.microsoft.com/office/drawing/2010/main" spid="_x0000_s16385"/>
            </a:ext>
            <a:ext uri="{FF2B5EF4-FFF2-40B4-BE49-F238E27FC236}">
              <a16:creationId xmlns:a16="http://schemas.microsoft.com/office/drawing/2014/main" id="{565D48B5-98FD-48E2-91C0-E825C8BE90A5}"/>
            </a:ext>
          </a:extLst>
        </xdr:cNvPr>
        <xdr:cNvSpPr/>
      </xdr:nvSpPr>
      <xdr:spPr bwMode="auto">
        <a:xfrm>
          <a:off x="289560" y="60960"/>
          <a:ext cx="1540463" cy="29964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oneCellAnchor>
  <xdr:oneCellAnchor>
    <xdr:from>
      <xdr:col>0</xdr:col>
      <xdr:colOff>289560</xdr:colOff>
      <xdr:row>0</xdr:row>
      <xdr:rowOff>60960</xdr:rowOff>
    </xdr:from>
    <xdr:ext cx="1540463" cy="299647"/>
    <xdr:pic>
      <xdr:nvPicPr>
        <xdr:cNvPr id="7" name="Picture 1">
          <a:extLst>
            <a:ext uri="{FF2B5EF4-FFF2-40B4-BE49-F238E27FC236}">
              <a16:creationId xmlns:a16="http://schemas.microsoft.com/office/drawing/2014/main" id="{76A7B5A6-D77D-450D-B53C-976CFE12FA8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9560" y="60960"/>
          <a:ext cx="1540463" cy="29964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pic>
    <xdr:clientData/>
  </xdr:oneCellAnchor>
  <xdr:absoluteAnchor>
    <xdr:pos x="291046" y="458612"/>
    <xdr:ext cx="1967183" cy="173911"/>
    <xdr:grpSp>
      <xdr:nvGrpSpPr>
        <xdr:cNvPr id="8" name="Group 12">
          <a:hlinkClick xmlns:r="http://schemas.openxmlformats.org/officeDocument/2006/relationships" r:id="rId2" tgtFrame="_parent"/>
          <a:extLst>
            <a:ext uri="{FF2B5EF4-FFF2-40B4-BE49-F238E27FC236}">
              <a16:creationId xmlns:a16="http://schemas.microsoft.com/office/drawing/2014/main" id="{8CC5C8E7-86D5-4061-A503-4F317C790318}"/>
            </a:ext>
          </a:extLst>
        </xdr:cNvPr>
        <xdr:cNvGrpSpPr>
          <a:grpSpLocks/>
        </xdr:cNvGrpSpPr>
      </xdr:nvGrpSpPr>
      <xdr:grpSpPr bwMode="auto">
        <a:xfrm>
          <a:off x="291046" y="458612"/>
          <a:ext cx="1967183" cy="173911"/>
          <a:chOff x="1" y="45"/>
          <a:chExt cx="198" cy="19"/>
        </a:xfrm>
      </xdr:grpSpPr>
      <xdr:sp macro="" textlink="">
        <xdr:nvSpPr>
          <xdr:cNvPr id="9" name="Text Box 13">
            <a:hlinkClick xmlns:r="http://schemas.openxmlformats.org/officeDocument/2006/relationships" r:id="rId4"/>
            <a:extLst>
              <a:ext uri="{FF2B5EF4-FFF2-40B4-BE49-F238E27FC236}">
                <a16:creationId xmlns:a16="http://schemas.microsoft.com/office/drawing/2014/main" id="{8B52D551-FE13-4582-DB9B-DD9DDAE07781}"/>
              </a:ext>
            </a:extLst>
          </xdr:cNvPr>
          <xdr:cNvSpPr txBox="1">
            <a:spLocks noChangeArrowheads="1"/>
          </xdr:cNvSpPr>
        </xdr:nvSpPr>
        <xdr:spPr bwMode="auto">
          <a:xfrm>
            <a:off x="21" y="45"/>
            <a:ext cx="178"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LiterNet - Portalul cultural</a:t>
            </a:r>
          </a:p>
        </xdr:txBody>
      </xdr:sp>
      <xdr:sp macro="" textlink="">
        <xdr:nvSpPr>
          <xdr:cNvPr id="10" name="Text Box 14">
            <a:hlinkClick xmlns:r="http://schemas.openxmlformats.org/officeDocument/2006/relationships" r:id="rId2" tgtFrame="_parent"/>
            <a:extLst>
              <a:ext uri="{FF2B5EF4-FFF2-40B4-BE49-F238E27FC236}">
                <a16:creationId xmlns:a16="http://schemas.microsoft.com/office/drawing/2014/main" id="{328CCC62-8934-DE8F-42B8-FE8314511202}"/>
              </a:ext>
            </a:extLst>
          </xdr:cNvPr>
          <xdr:cNvSpPr txBox="1">
            <a:spLocks noChangeArrowheads="1"/>
          </xdr:cNvSpPr>
        </xdr:nvSpPr>
        <xdr:spPr bwMode="auto">
          <a:xfrm>
            <a:off x="1" y="45"/>
            <a:ext cx="19" cy="19"/>
          </a:xfrm>
          <a:prstGeom prst="rect">
            <a:avLst/>
          </a:prstGeom>
          <a:solidFill>
            <a:srgbClr val="443D20"/>
          </a:solidFill>
          <a:ln w="9525">
            <a:solidFill>
              <a:srgbClr val="443D20"/>
            </a:solidFill>
            <a:miter lim="800000"/>
            <a:headEnd/>
            <a:tailEnd/>
          </a:ln>
        </xdr:spPr>
      </xdr:sp>
    </xdr:grpSp>
    <xdr:clientData/>
  </xdr:absoluteAnchor>
  <xdr:absoluteAnchor>
    <xdr:pos x="2279074" y="458612"/>
    <xdr:ext cx="1401226" cy="173911"/>
    <xdr:grpSp>
      <xdr:nvGrpSpPr>
        <xdr:cNvPr id="11" name="Group 15">
          <a:hlinkClick xmlns:r="http://schemas.openxmlformats.org/officeDocument/2006/relationships" r:id="rId5" tgtFrame="_parent"/>
          <a:extLst>
            <a:ext uri="{FF2B5EF4-FFF2-40B4-BE49-F238E27FC236}">
              <a16:creationId xmlns:a16="http://schemas.microsoft.com/office/drawing/2014/main" id="{3B5D0F0C-A190-4CA5-8189-CF398FAE0DE1}"/>
            </a:ext>
          </a:extLst>
        </xdr:cNvPr>
        <xdr:cNvGrpSpPr>
          <a:grpSpLocks/>
        </xdr:cNvGrpSpPr>
      </xdr:nvGrpSpPr>
      <xdr:grpSpPr bwMode="auto">
        <a:xfrm>
          <a:off x="2279074" y="458612"/>
          <a:ext cx="1401226" cy="173911"/>
          <a:chOff x="199" y="45"/>
          <a:chExt cx="139" cy="19"/>
        </a:xfrm>
      </xdr:grpSpPr>
      <xdr:sp macro="" textlink="">
        <xdr:nvSpPr>
          <xdr:cNvPr id="12" name="Text Box 16">
            <a:hlinkClick xmlns:r="http://schemas.openxmlformats.org/officeDocument/2006/relationships" r:id="rId6"/>
            <a:extLst>
              <a:ext uri="{FF2B5EF4-FFF2-40B4-BE49-F238E27FC236}">
                <a16:creationId xmlns:a16="http://schemas.microsoft.com/office/drawing/2014/main" id="{C6F088C9-E55A-0CF3-EA53-F1460FEEA672}"/>
              </a:ext>
            </a:extLst>
          </xdr:cNvPr>
          <xdr:cNvSpPr txBox="1">
            <a:spLocks noChangeArrowheads="1"/>
          </xdr:cNvSpPr>
        </xdr:nvSpPr>
        <xdr:spPr bwMode="auto">
          <a:xfrm>
            <a:off x="219" y="45"/>
            <a:ext cx="119"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vi-VN" sz="800" b="1" i="0" u="none" strike="noStrike" baseline="0">
                <a:solidFill>
                  <a:srgbClr val="800000"/>
                </a:solidFill>
                <a:latin typeface="Verdana"/>
              </a:rPr>
              <a:t>Agenda culturală</a:t>
            </a:r>
          </a:p>
        </xdr:txBody>
      </xdr:sp>
      <xdr:sp macro="" textlink="">
        <xdr:nvSpPr>
          <xdr:cNvPr id="13" name="Text Box 17">
            <a:hlinkClick xmlns:r="http://schemas.openxmlformats.org/officeDocument/2006/relationships" r:id="rId2" tgtFrame="_parent"/>
            <a:extLst>
              <a:ext uri="{FF2B5EF4-FFF2-40B4-BE49-F238E27FC236}">
                <a16:creationId xmlns:a16="http://schemas.microsoft.com/office/drawing/2014/main" id="{A2A1798C-063B-F946-8C5A-EE9CCF3BF5EC}"/>
              </a:ext>
            </a:extLst>
          </xdr:cNvPr>
          <xdr:cNvSpPr txBox="1">
            <a:spLocks noChangeArrowheads="1"/>
          </xdr:cNvSpPr>
        </xdr:nvSpPr>
        <xdr:spPr bwMode="auto">
          <a:xfrm>
            <a:off x="199" y="45"/>
            <a:ext cx="19" cy="19"/>
          </a:xfrm>
          <a:prstGeom prst="rect">
            <a:avLst/>
          </a:prstGeom>
          <a:solidFill>
            <a:srgbClr val="443D20"/>
          </a:solidFill>
          <a:ln w="9525">
            <a:solidFill>
              <a:srgbClr val="443D20"/>
            </a:solidFill>
            <a:miter lim="800000"/>
            <a:headEnd/>
            <a:tailEnd/>
          </a:ln>
        </xdr:spPr>
      </xdr:sp>
    </xdr:grpSp>
    <xdr:clientData/>
  </xdr:absoluteAnchor>
  <xdr:absoluteAnchor>
    <xdr:pos x="3701151" y="458612"/>
    <xdr:ext cx="1199949" cy="173911"/>
    <xdr:grpSp>
      <xdr:nvGrpSpPr>
        <xdr:cNvPr id="14" name="Group 18">
          <a:hlinkClick xmlns:r="http://schemas.openxmlformats.org/officeDocument/2006/relationships" r:id="rId7" tgtFrame="_parent"/>
          <a:extLst>
            <a:ext uri="{FF2B5EF4-FFF2-40B4-BE49-F238E27FC236}">
              <a16:creationId xmlns:a16="http://schemas.microsoft.com/office/drawing/2014/main" id="{D7585413-3874-4251-9F35-AAB5ABC96C29}"/>
            </a:ext>
          </a:extLst>
        </xdr:cNvPr>
        <xdr:cNvGrpSpPr>
          <a:grpSpLocks/>
        </xdr:cNvGrpSpPr>
      </xdr:nvGrpSpPr>
      <xdr:grpSpPr bwMode="auto">
        <a:xfrm>
          <a:off x="3701151" y="458612"/>
          <a:ext cx="1199949" cy="173911"/>
          <a:chOff x="338" y="45"/>
          <a:chExt cx="112" cy="19"/>
        </a:xfrm>
      </xdr:grpSpPr>
      <xdr:sp macro="" textlink="">
        <xdr:nvSpPr>
          <xdr:cNvPr id="15" name="Text Box 19">
            <a:hlinkClick xmlns:r="http://schemas.openxmlformats.org/officeDocument/2006/relationships" r:id="rId8"/>
            <a:extLst>
              <a:ext uri="{FF2B5EF4-FFF2-40B4-BE49-F238E27FC236}">
                <a16:creationId xmlns:a16="http://schemas.microsoft.com/office/drawing/2014/main" id="{A662E4CE-0691-C047-EB62-737693837D68}"/>
              </a:ext>
            </a:extLst>
          </xdr:cNvPr>
          <xdr:cNvSpPr txBox="1">
            <a:spLocks noChangeArrowheads="1"/>
          </xdr:cNvSpPr>
        </xdr:nvSpPr>
        <xdr:spPr bwMode="auto">
          <a:xfrm>
            <a:off x="358" y="45"/>
            <a:ext cx="92" cy="19"/>
          </a:xfrm>
          <a:prstGeom prst="rect">
            <a:avLst/>
          </a:prstGeom>
          <a:solidFill>
            <a:srgbClr val="CAC08A"/>
          </a:solidFill>
          <a:ln w="9525">
            <a:solidFill>
              <a:srgbClr val="443D20"/>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Editura LiterNet</a:t>
            </a:r>
          </a:p>
        </xdr:txBody>
      </xdr:sp>
      <xdr:sp macro="" textlink="">
        <xdr:nvSpPr>
          <xdr:cNvPr id="16" name="Text Box 20">
            <a:hlinkClick xmlns:r="http://schemas.openxmlformats.org/officeDocument/2006/relationships" r:id="rId2" tgtFrame="_parent"/>
            <a:extLst>
              <a:ext uri="{FF2B5EF4-FFF2-40B4-BE49-F238E27FC236}">
                <a16:creationId xmlns:a16="http://schemas.microsoft.com/office/drawing/2014/main" id="{79316501-609F-9D8D-CB36-A65C3C2A01A0}"/>
              </a:ext>
            </a:extLst>
          </xdr:cNvPr>
          <xdr:cNvSpPr txBox="1">
            <a:spLocks noChangeArrowheads="1"/>
          </xdr:cNvSpPr>
        </xdr:nvSpPr>
        <xdr:spPr bwMode="auto">
          <a:xfrm>
            <a:off x="338" y="45"/>
            <a:ext cx="19" cy="19"/>
          </a:xfrm>
          <a:prstGeom prst="rect">
            <a:avLst/>
          </a:prstGeom>
          <a:solidFill>
            <a:srgbClr val="443D20"/>
          </a:solidFill>
          <a:ln w="9525">
            <a:solidFill>
              <a:srgbClr val="443D20"/>
            </a:solidFill>
            <a:miter lim="800000"/>
            <a:headEnd/>
            <a:tailEnd/>
          </a:ln>
        </xdr:spPr>
      </xdr:sp>
    </xdr:grpSp>
    <xdr:clientData/>
  </xdr:absoluteAnchor>
  <xdr:twoCellAnchor>
    <xdr:from>
      <xdr:col>1</xdr:col>
      <xdr:colOff>4410</xdr:colOff>
      <xdr:row>22</xdr:row>
      <xdr:rowOff>44098</xdr:rowOff>
    </xdr:from>
    <xdr:to>
      <xdr:col>5</xdr:col>
      <xdr:colOff>798155</xdr:colOff>
      <xdr:row>22</xdr:row>
      <xdr:rowOff>225073</xdr:rowOff>
    </xdr:to>
    <xdr:sp macro="" textlink="">
      <xdr:nvSpPr>
        <xdr:cNvPr id="17" name="Text Box 33">
          <a:extLst>
            <a:ext uri="{FF2B5EF4-FFF2-40B4-BE49-F238E27FC236}">
              <a16:creationId xmlns:a16="http://schemas.microsoft.com/office/drawing/2014/main" id="{9E459737-DA1C-4E9F-8084-100E15DA2843}"/>
            </a:ext>
          </a:extLst>
        </xdr:cNvPr>
        <xdr:cNvSpPr txBox="1">
          <a:spLocks noChangeArrowheads="1"/>
        </xdr:cNvSpPr>
      </xdr:nvSpPr>
      <xdr:spPr bwMode="auto">
        <a:xfrm>
          <a:off x="391760" y="39020398"/>
          <a:ext cx="7746995" cy="180975"/>
        </a:xfrm>
        <a:prstGeom prst="rect">
          <a:avLst/>
        </a:prstGeom>
        <a:solidFill>
          <a:srgbClr val="E3DEC1"/>
        </a:solidFill>
        <a:ln w="9525">
          <a:solidFill>
            <a:srgbClr val="CAC08A"/>
          </a:solidFill>
          <a:miter lim="800000"/>
          <a:headEnd/>
          <a:tailEnd/>
        </a:ln>
      </xdr:spPr>
      <xdr:txBody>
        <a:bodyPr vertOverflow="clip" wrap="square" lIns="36000" tIns="0" rIns="0" bIns="0" anchor="ctr" upright="1"/>
        <a:lstStyle/>
        <a:p>
          <a:pPr algn="l" rtl="0">
            <a:defRPr sz="1000"/>
          </a:pPr>
          <a:r>
            <a:rPr lang="vi-VN" sz="800" b="1" i="0" u="none" strike="noStrike" baseline="0">
              <a:solidFill>
                <a:srgbClr val="800000"/>
              </a:solidFill>
              <a:latin typeface="Verdana"/>
            </a:rPr>
            <a:t>Operă, operetă, concerte</a:t>
          </a:r>
        </a:p>
      </xdr:txBody>
    </xdr:sp>
    <xdr:clientData/>
  </xdr:twoCellAnchor>
  <xdr:oneCellAnchor>
    <xdr:from>
      <xdr:col>0</xdr:col>
      <xdr:colOff>388055</xdr:colOff>
      <xdr:row>28</xdr:row>
      <xdr:rowOff>26459</xdr:rowOff>
    </xdr:from>
    <xdr:ext cx="6813991" cy="209550"/>
    <xdr:sp macro="" textlink="">
      <xdr:nvSpPr>
        <xdr:cNvPr id="18" name="Text Box 26">
          <a:extLst>
            <a:ext uri="{FF2B5EF4-FFF2-40B4-BE49-F238E27FC236}">
              <a16:creationId xmlns:a16="http://schemas.microsoft.com/office/drawing/2014/main" id="{466392E2-BABA-4B2F-A2E1-74BE8C64DF42}"/>
            </a:ext>
          </a:extLst>
        </xdr:cNvPr>
        <xdr:cNvSpPr txBox="1">
          <a:spLocks noChangeArrowheads="1"/>
        </xdr:cNvSpPr>
      </xdr:nvSpPr>
      <xdr:spPr bwMode="auto">
        <a:xfrm>
          <a:off x="388055" y="54223709"/>
          <a:ext cx="6813991" cy="209550"/>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TV</a:t>
          </a:r>
        </a:p>
      </xdr:txBody>
    </xdr:sp>
    <xdr:clientData/>
  </xdr:oneCellAnchor>
  <xdr:oneCellAnchor>
    <xdr:from>
      <xdr:col>1</xdr:col>
      <xdr:colOff>8820</xdr:colOff>
      <xdr:row>324</xdr:row>
      <xdr:rowOff>44098</xdr:rowOff>
    </xdr:from>
    <xdr:ext cx="8263301" cy="168070"/>
    <xdr:sp macro="" textlink="">
      <xdr:nvSpPr>
        <xdr:cNvPr id="19" name="Text Box 27">
          <a:extLst>
            <a:ext uri="{FF2B5EF4-FFF2-40B4-BE49-F238E27FC236}">
              <a16:creationId xmlns:a16="http://schemas.microsoft.com/office/drawing/2014/main" id="{4371E27D-1C83-40D6-AD37-03265B6CA1ED}"/>
            </a:ext>
          </a:extLst>
        </xdr:cNvPr>
        <xdr:cNvSpPr txBox="1">
          <a:spLocks noChangeArrowheads="1"/>
        </xdr:cNvSpPr>
      </xdr:nvSpPr>
      <xdr:spPr bwMode="auto">
        <a:xfrm>
          <a:off x="396170" y="108590998"/>
          <a:ext cx="8263301" cy="168070"/>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Cinematografe</a:t>
          </a:r>
        </a:p>
      </xdr:txBody>
    </xdr:sp>
    <xdr:clientData/>
  </xdr:oneCellAnchor>
  <xdr:oneCellAnchor>
    <xdr:from>
      <xdr:col>1</xdr:col>
      <xdr:colOff>0</xdr:colOff>
      <xdr:row>530</xdr:row>
      <xdr:rowOff>35278</xdr:rowOff>
    </xdr:from>
    <xdr:ext cx="1059180" cy="200025"/>
    <xdr:sp macro="" textlink="">
      <xdr:nvSpPr>
        <xdr:cNvPr id="20" name="Text Box 30">
          <a:extLst>
            <a:ext uri="{FF2B5EF4-FFF2-40B4-BE49-F238E27FC236}">
              <a16:creationId xmlns:a16="http://schemas.microsoft.com/office/drawing/2014/main" id="{89932834-06FB-46EC-8FD9-AF2872DD93B9}"/>
            </a:ext>
          </a:extLst>
        </xdr:cNvPr>
        <xdr:cNvSpPr txBox="1">
          <a:spLocks noChangeArrowheads="1"/>
        </xdr:cNvSpPr>
      </xdr:nvSpPr>
      <xdr:spPr bwMode="auto">
        <a:xfrm>
          <a:off x="387350" y="172425078"/>
          <a:ext cx="1059180" cy="200025"/>
        </a:xfrm>
        <a:prstGeom prst="rect">
          <a:avLst/>
        </a:prstGeom>
        <a:solidFill>
          <a:srgbClr val="E3DEC1"/>
        </a:solidFill>
        <a:ln w="12700">
          <a:solidFill>
            <a:srgbClr val="CAC08A"/>
          </a:solidFill>
          <a:miter lim="800000"/>
          <a:headEnd/>
          <a:tailEnd/>
        </a:ln>
      </xdr:spPr>
      <xdr:txBody>
        <a:bodyPr vertOverflow="clip" wrap="square" lIns="27432" tIns="18288" rIns="0" bIns="18288" anchor="ctr" upright="1"/>
        <a:lstStyle/>
        <a:p>
          <a:pPr algn="l" rtl="0">
            <a:defRPr sz="1000"/>
          </a:pPr>
          <a:r>
            <a:rPr lang="en-GB" sz="800" b="1" i="0" u="none" strike="noStrike" baseline="0">
              <a:solidFill>
                <a:srgbClr val="800000"/>
              </a:solidFill>
              <a:latin typeface="Verdana"/>
            </a:rPr>
            <a:t>Legenda</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hiva.unatc.ro/filme-unat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F73D4-AD67-4D47-8856-E81B5D87C02E}">
  <sheetPr codeName="Sheet1"/>
  <dimension ref="A1:J534"/>
  <sheetViews>
    <sheetView showGridLines="0" showZeros="0" tabSelected="1" zoomScale="120" zoomScaleNormal="120" workbookViewId="0"/>
  </sheetViews>
  <sheetFormatPr defaultColWidth="9.1796875" defaultRowHeight="11.5" outlineLevelRow="1" x14ac:dyDescent="0.25"/>
  <cols>
    <col min="1" max="1" width="4" style="1" customWidth="1"/>
    <col min="2" max="2" width="16.453125" style="1" customWidth="1"/>
    <col min="3" max="3" width="25.54296875" style="2" customWidth="1"/>
    <col min="4" max="4" width="41" style="1" customWidth="1"/>
    <col min="5" max="5" width="16.54296875" style="1" customWidth="1"/>
    <col min="6" max="6" width="14.453125" style="1" customWidth="1"/>
    <col min="7" max="7" width="31" style="1" customWidth="1"/>
    <col min="8" max="8" width="21.453125" style="11" customWidth="1"/>
    <col min="9" max="9" width="16.81640625" style="3" customWidth="1"/>
    <col min="10" max="10" width="7.453125" style="3" customWidth="1"/>
    <col min="11" max="16384" width="9.1796875" style="4"/>
  </cols>
  <sheetData>
    <row r="1" spans="1:10" ht="14.5" customHeight="1" x14ac:dyDescent="0.25">
      <c r="H1" s="1"/>
    </row>
    <row r="2" spans="1:10" ht="21" customHeight="1" x14ac:dyDescent="0.25">
      <c r="H2" s="1"/>
    </row>
    <row r="3" spans="1:10" ht="14.25" customHeight="1" x14ac:dyDescent="0.25">
      <c r="B3" s="5"/>
      <c r="C3" s="6"/>
      <c r="D3" s="7"/>
      <c r="E3" s="7"/>
      <c r="F3" s="7"/>
      <c r="G3" s="7"/>
      <c r="H3" s="7"/>
      <c r="I3" s="8"/>
      <c r="J3" s="8"/>
    </row>
    <row r="4" spans="1:10" ht="4.5" customHeight="1" x14ac:dyDescent="0.25">
      <c r="H4" s="1"/>
    </row>
    <row r="5" spans="1:10" s="15" customFormat="1" ht="12.75" customHeight="1" x14ac:dyDescent="0.35">
      <c r="A5" s="13"/>
      <c r="B5" s="9" t="s">
        <v>0</v>
      </c>
      <c r="C5" s="10"/>
      <c r="D5" s="11"/>
      <c r="E5" s="11"/>
      <c r="F5" s="11"/>
      <c r="G5" s="11"/>
      <c r="H5" s="11"/>
      <c r="I5" s="12"/>
      <c r="J5" s="12"/>
    </row>
    <row r="6" spans="1:10" s="15" customFormat="1" ht="8.5" customHeight="1" thickBot="1" x14ac:dyDescent="0.4">
      <c r="A6" s="13"/>
      <c r="B6" s="16"/>
      <c r="C6" s="10"/>
      <c r="D6" s="11"/>
      <c r="E6" s="11"/>
      <c r="F6" s="11"/>
      <c r="G6" s="11"/>
      <c r="H6" s="11"/>
      <c r="I6" s="12"/>
      <c r="J6" s="12"/>
    </row>
    <row r="7" spans="1:10" s="23" customFormat="1" ht="12" thickBot="1" x14ac:dyDescent="0.4">
      <c r="A7" s="13"/>
      <c r="B7" s="56" t="s">
        <v>1</v>
      </c>
      <c r="C7" s="57" t="s">
        <v>2</v>
      </c>
      <c r="D7" s="20" t="s">
        <v>3</v>
      </c>
      <c r="E7" s="20" t="s">
        <v>4</v>
      </c>
      <c r="F7" s="20" t="s">
        <v>5</v>
      </c>
      <c r="G7" s="20" t="s">
        <v>6</v>
      </c>
      <c r="H7" s="20" t="s">
        <v>7</v>
      </c>
      <c r="I7" s="21" t="s">
        <v>8</v>
      </c>
      <c r="J7" s="58" t="s">
        <v>9</v>
      </c>
    </row>
    <row r="8" spans="1:10" ht="10.5" customHeight="1" thickTop="1" x14ac:dyDescent="0.25">
      <c r="A8" s="13" t="s">
        <v>352</v>
      </c>
      <c r="B8" s="59" t="s">
        <v>21</v>
      </c>
      <c r="C8" s="60" t="s">
        <v>22</v>
      </c>
      <c r="D8" s="61" t="s">
        <v>346</v>
      </c>
      <c r="E8" s="61" t="s">
        <v>347</v>
      </c>
      <c r="F8" s="61" t="s">
        <v>348</v>
      </c>
      <c r="G8" s="61" t="s">
        <v>349</v>
      </c>
      <c r="H8" s="61" t="s">
        <v>350</v>
      </c>
      <c r="I8" s="62" t="s">
        <v>351</v>
      </c>
      <c r="J8" s="63" t="s">
        <v>311</v>
      </c>
    </row>
    <row r="9" spans="1:10" ht="10.5" customHeight="1" x14ac:dyDescent="0.25">
      <c r="A9" s="13" t="s">
        <v>352</v>
      </c>
      <c r="B9" s="51" t="s">
        <v>21</v>
      </c>
      <c r="C9" s="52" t="s">
        <v>26</v>
      </c>
      <c r="D9" s="53" t="str">
        <f>HYPERLINK("https://agenda.liternet.ro/cronici/bugbalan.html","Bug *)")</f>
        <v>Bug *)</v>
      </c>
      <c r="E9" s="53" t="s">
        <v>367</v>
      </c>
      <c r="F9" s="53" t="s">
        <v>368</v>
      </c>
      <c r="G9" s="53" t="s">
        <v>369</v>
      </c>
      <c r="H9" s="53" t="s">
        <v>43</v>
      </c>
      <c r="I9" s="54" t="s">
        <v>370</v>
      </c>
      <c r="J9" s="55" t="s">
        <v>311</v>
      </c>
    </row>
    <row r="10" spans="1:10" ht="10.5" customHeight="1" x14ac:dyDescent="0.25">
      <c r="A10" s="13" t="s">
        <v>357</v>
      </c>
      <c r="B10" s="27" t="s">
        <v>23</v>
      </c>
      <c r="C10" s="28" t="s">
        <v>22</v>
      </c>
      <c r="D10" s="24" t="s">
        <v>353</v>
      </c>
      <c r="E10" s="24" t="s">
        <v>354</v>
      </c>
      <c r="F10" s="24" t="s">
        <v>355</v>
      </c>
      <c r="G10" s="24" t="s">
        <v>356</v>
      </c>
      <c r="H10" s="24" t="s">
        <v>350</v>
      </c>
      <c r="I10" s="30" t="s">
        <v>351</v>
      </c>
      <c r="J10" s="26" t="s">
        <v>311</v>
      </c>
    </row>
    <row r="11" spans="1:10" ht="10.5" customHeight="1" x14ac:dyDescent="0.25">
      <c r="A11" s="13" t="s">
        <v>357</v>
      </c>
      <c r="B11" s="27" t="s">
        <v>23</v>
      </c>
      <c r="C11" s="28" t="s">
        <v>26</v>
      </c>
      <c r="D11" s="24" t="str">
        <f>HYPERLINK("https://agenda.liternet.ro/cronici/bugbalan.html","Bug *)")</f>
        <v>Bug *)</v>
      </c>
      <c r="E11" s="24" t="s">
        <v>367</v>
      </c>
      <c r="F11" s="24" t="s">
        <v>368</v>
      </c>
      <c r="G11" s="24" t="s">
        <v>369</v>
      </c>
      <c r="H11" s="24" t="s">
        <v>43</v>
      </c>
      <c r="I11" s="29" t="s">
        <v>370</v>
      </c>
      <c r="J11" s="26" t="s">
        <v>311</v>
      </c>
    </row>
    <row r="12" spans="1:10" ht="10.5" customHeight="1" x14ac:dyDescent="0.25">
      <c r="A12" s="13" t="s">
        <v>329</v>
      </c>
      <c r="B12" s="27" t="s">
        <v>16</v>
      </c>
      <c r="C12" s="28" t="s">
        <v>17</v>
      </c>
      <c r="D12" s="24" t="str">
        <f>HYPERLINK("https://agenda.liternet.ro/cronici/fetitadindebara.html","Fetița din debara *)")</f>
        <v>Fetița din debara *)</v>
      </c>
      <c r="E12" s="24" t="s">
        <v>325</v>
      </c>
      <c r="F12" s="24" t="s">
        <v>326</v>
      </c>
      <c r="G12" s="24" t="s">
        <v>325</v>
      </c>
      <c r="H12" s="24" t="s">
        <v>327</v>
      </c>
      <c r="I12" s="29" t="s">
        <v>328</v>
      </c>
      <c r="J12" s="26" t="s">
        <v>311</v>
      </c>
    </row>
    <row r="13" spans="1:10" ht="10.5" customHeight="1" x14ac:dyDescent="0.25">
      <c r="A13" s="13" t="s">
        <v>333</v>
      </c>
      <c r="B13" s="27" t="s">
        <v>18</v>
      </c>
      <c r="C13" s="28" t="s">
        <v>17</v>
      </c>
      <c r="D13" s="24" t="str">
        <f>HYPERLINK("https://agenda.liternet.ro/cronici/voyeur.html","Voyeur *)")</f>
        <v>Voyeur *)</v>
      </c>
      <c r="E13" s="24" t="s">
        <v>330</v>
      </c>
      <c r="F13" s="24" t="s">
        <v>331</v>
      </c>
      <c r="G13" s="24" t="s">
        <v>332</v>
      </c>
      <c r="H13" s="24" t="s">
        <v>327</v>
      </c>
      <c r="I13" s="29" t="s">
        <v>328</v>
      </c>
      <c r="J13" s="26" t="s">
        <v>311</v>
      </c>
    </row>
    <row r="14" spans="1:10" ht="10.5" hidden="1" customHeight="1" outlineLevel="1" x14ac:dyDescent="0.25">
      <c r="A14" s="13" t="s">
        <v>361</v>
      </c>
      <c r="B14" s="27" t="s">
        <v>24</v>
      </c>
      <c r="C14" s="28" t="s">
        <v>22</v>
      </c>
      <c r="D14" s="24" t="s">
        <v>358</v>
      </c>
      <c r="E14" s="24" t="s">
        <v>347</v>
      </c>
      <c r="F14" s="24" t="s">
        <v>359</v>
      </c>
      <c r="G14" s="24" t="s">
        <v>360</v>
      </c>
      <c r="H14" s="24" t="s">
        <v>350</v>
      </c>
      <c r="I14" s="30" t="s">
        <v>351</v>
      </c>
      <c r="J14" s="26" t="s">
        <v>311</v>
      </c>
    </row>
    <row r="15" spans="1:10" ht="10.5" hidden="1" customHeight="1" outlineLevel="1" x14ac:dyDescent="0.25">
      <c r="A15" s="13" t="s">
        <v>366</v>
      </c>
      <c r="B15" s="27" t="s">
        <v>25</v>
      </c>
      <c r="C15" s="28" t="s">
        <v>22</v>
      </c>
      <c r="D15" s="24" t="s">
        <v>362</v>
      </c>
      <c r="E15" s="24" t="s">
        <v>363</v>
      </c>
      <c r="F15" s="24" t="s">
        <v>364</v>
      </c>
      <c r="G15" s="24" t="s">
        <v>365</v>
      </c>
      <c r="H15" s="24" t="s">
        <v>350</v>
      </c>
      <c r="I15" s="30" t="s">
        <v>351</v>
      </c>
      <c r="J15" s="26" t="s">
        <v>311</v>
      </c>
    </row>
    <row r="16" spans="1:10" ht="10.5" hidden="1" customHeight="1" outlineLevel="1" x14ac:dyDescent="0.25">
      <c r="A16" s="13" t="s">
        <v>337</v>
      </c>
      <c r="B16" s="27" t="s">
        <v>19</v>
      </c>
      <c r="C16" s="28" t="s">
        <v>17</v>
      </c>
      <c r="D16" s="24" t="str">
        <f>HYPERLINK("https://agenda.liternet.ro/cronici/durerifantoma.html","Dureri fantomă *)")</f>
        <v>Dureri fantomă *)</v>
      </c>
      <c r="E16" s="24" t="s">
        <v>334</v>
      </c>
      <c r="F16" s="24" t="s">
        <v>335</v>
      </c>
      <c r="G16" s="24" t="s">
        <v>336</v>
      </c>
      <c r="H16" s="24" t="s">
        <v>327</v>
      </c>
      <c r="I16" s="30" t="s">
        <v>328</v>
      </c>
      <c r="J16" s="26" t="s">
        <v>314</v>
      </c>
    </row>
    <row r="17" spans="1:10" ht="10.5" hidden="1" customHeight="1" outlineLevel="1" x14ac:dyDescent="0.25">
      <c r="A17" s="13" t="s">
        <v>337</v>
      </c>
      <c r="B17" s="27" t="s">
        <v>19</v>
      </c>
      <c r="C17" s="28" t="s">
        <v>17</v>
      </c>
      <c r="D17" s="24" t="str">
        <f>HYPERLINK("https://agenda.liternet.ro/cronici/controverse1961cumvaplace.html","Controverse.1961.Cum vă place? *)")</f>
        <v>Controverse.1961.Cum vă place? *)</v>
      </c>
      <c r="E17" s="24" t="s">
        <v>371</v>
      </c>
      <c r="F17" s="24" t="s">
        <v>313</v>
      </c>
      <c r="G17" s="24" t="s">
        <v>372</v>
      </c>
      <c r="H17" s="24" t="s">
        <v>43</v>
      </c>
      <c r="I17" s="29" t="s">
        <v>373</v>
      </c>
      <c r="J17" s="26" t="s">
        <v>311</v>
      </c>
    </row>
    <row r="18" spans="1:10" ht="10.5" hidden="1" customHeight="1" outlineLevel="1" x14ac:dyDescent="0.25">
      <c r="A18" s="13" t="s">
        <v>342</v>
      </c>
      <c r="B18" s="27" t="s">
        <v>20</v>
      </c>
      <c r="C18" s="28" t="s">
        <v>17</v>
      </c>
      <c r="D18" s="24" t="s">
        <v>338</v>
      </c>
      <c r="E18" s="24" t="s">
        <v>339</v>
      </c>
      <c r="F18" s="24" t="s">
        <v>340</v>
      </c>
      <c r="G18" s="24" t="s">
        <v>341</v>
      </c>
      <c r="H18" s="24" t="s">
        <v>327</v>
      </c>
      <c r="I18" s="30" t="s">
        <v>328</v>
      </c>
      <c r="J18" s="26" t="s">
        <v>311</v>
      </c>
    </row>
    <row r="19" spans="1:10" ht="10.5" hidden="1" customHeight="1" outlineLevel="1" x14ac:dyDescent="0.25">
      <c r="A19" s="13" t="s">
        <v>321</v>
      </c>
      <c r="B19" s="27" t="s">
        <v>13</v>
      </c>
      <c r="C19" s="28" t="s">
        <v>17</v>
      </c>
      <c r="D19" s="24" t="s">
        <v>343</v>
      </c>
      <c r="E19" s="24" t="s">
        <v>344</v>
      </c>
      <c r="F19" s="24" t="s">
        <v>335</v>
      </c>
      <c r="G19" s="24" t="s">
        <v>345</v>
      </c>
      <c r="H19" s="24" t="s">
        <v>327</v>
      </c>
      <c r="I19" s="29" t="s">
        <v>328</v>
      </c>
      <c r="J19" s="26" t="s">
        <v>311</v>
      </c>
    </row>
    <row r="20" spans="1:10" ht="10.5" hidden="1" customHeight="1" outlineLevel="1" x14ac:dyDescent="0.25">
      <c r="A20" s="13" t="s">
        <v>321</v>
      </c>
      <c r="B20" s="27" t="s">
        <v>13</v>
      </c>
      <c r="C20" s="28" t="s">
        <v>14</v>
      </c>
      <c r="D20" s="24" t="s">
        <v>315</v>
      </c>
      <c r="E20" s="24" t="s">
        <v>316</v>
      </c>
      <c r="F20" s="24" t="s">
        <v>317</v>
      </c>
      <c r="G20" s="24" t="s">
        <v>318</v>
      </c>
      <c r="H20" s="24" t="s">
        <v>319</v>
      </c>
      <c r="I20" s="29" t="s">
        <v>320</v>
      </c>
      <c r="J20" s="26" t="s">
        <v>311</v>
      </c>
    </row>
    <row r="21" spans="1:10" ht="10.5" hidden="1" customHeight="1" outlineLevel="1" x14ac:dyDescent="0.25">
      <c r="A21" s="13" t="s">
        <v>379</v>
      </c>
      <c r="B21" s="27" t="s">
        <v>27</v>
      </c>
      <c r="C21" s="28" t="s">
        <v>28</v>
      </c>
      <c r="D21" s="24" t="str">
        <f>HYPERLINK("https://agenda.liternet.ro/cronici/raskolnikov.html","Raskolnikov (după Crimă și pedeapsă) *)")</f>
        <v>Raskolnikov (după Crimă și pedeapsă) *)</v>
      </c>
      <c r="E21" s="24" t="s">
        <v>374</v>
      </c>
      <c r="F21" s="24" t="s">
        <v>375</v>
      </c>
      <c r="G21" s="24" t="s">
        <v>376</v>
      </c>
      <c r="H21" s="24" t="s">
        <v>377</v>
      </c>
      <c r="I21" s="29" t="s">
        <v>378</v>
      </c>
      <c r="J21" s="26" t="s">
        <v>311</v>
      </c>
    </row>
    <row r="22" spans="1:10" ht="10.5" hidden="1" customHeight="1" outlineLevel="1" x14ac:dyDescent="0.25">
      <c r="A22" s="13" t="s">
        <v>324</v>
      </c>
      <c r="B22" s="27" t="s">
        <v>15</v>
      </c>
      <c r="C22" s="28" t="s">
        <v>14</v>
      </c>
      <c r="D22" s="24" t="str">
        <f>HYPERLINK("https://agenda.liternet.ro/cronici/cazultundrea.html","Cazul Țundrea *)")</f>
        <v>Cazul Țundrea *)</v>
      </c>
      <c r="E22" s="24" t="s">
        <v>322</v>
      </c>
      <c r="F22" s="24" t="s">
        <v>323</v>
      </c>
      <c r="G22" s="24" t="s">
        <v>323</v>
      </c>
      <c r="H22" s="24" t="s">
        <v>319</v>
      </c>
      <c r="I22" s="29" t="s">
        <v>320</v>
      </c>
      <c r="J22" s="26" t="s">
        <v>311</v>
      </c>
    </row>
    <row r="23" spans="1:10" ht="21" customHeight="1" collapsed="1" thickBot="1" x14ac:dyDescent="0.3">
      <c r="B23" s="32" t="s">
        <v>37</v>
      </c>
      <c r="D23" s="33"/>
      <c r="H23" s="1"/>
    </row>
    <row r="24" spans="1:10" s="23" customFormat="1" ht="12" thickBot="1" x14ac:dyDescent="0.4">
      <c r="A24" s="13"/>
      <c r="B24" s="17" t="s">
        <v>1</v>
      </c>
      <c r="C24" s="18" t="s">
        <v>2</v>
      </c>
      <c r="D24" s="19" t="s">
        <v>3</v>
      </c>
      <c r="E24" s="19" t="s">
        <v>4</v>
      </c>
      <c r="F24" s="19" t="s">
        <v>38</v>
      </c>
      <c r="G24" s="19" t="s">
        <v>39</v>
      </c>
      <c r="H24" s="20" t="s">
        <v>7</v>
      </c>
      <c r="I24" s="21" t="s">
        <v>8</v>
      </c>
      <c r="J24" s="22" t="s">
        <v>9</v>
      </c>
    </row>
    <row r="25" spans="1:10" ht="10.5" customHeight="1" thickTop="1" x14ac:dyDescent="0.25">
      <c r="A25" s="13" t="s">
        <v>352</v>
      </c>
      <c r="B25" s="27" t="s">
        <v>21</v>
      </c>
      <c r="C25" s="28" t="s">
        <v>40</v>
      </c>
      <c r="D25" s="24" t="s">
        <v>41</v>
      </c>
      <c r="E25" s="24">
        <v>0</v>
      </c>
      <c r="F25" s="24">
        <v>0</v>
      </c>
      <c r="G25" s="24" t="s">
        <v>42</v>
      </c>
      <c r="H25" s="24" t="s">
        <v>43</v>
      </c>
      <c r="I25" s="29" t="s">
        <v>44</v>
      </c>
      <c r="J25" s="26" t="s">
        <v>311</v>
      </c>
    </row>
    <row r="26" spans="1:10" ht="10.5" customHeight="1" x14ac:dyDescent="0.25">
      <c r="A26" s="13" t="s">
        <v>357</v>
      </c>
      <c r="B26" s="27" t="s">
        <v>23</v>
      </c>
      <c r="C26" s="28" t="s">
        <v>29</v>
      </c>
      <c r="D26" s="24" t="s">
        <v>45</v>
      </c>
      <c r="E26" s="24">
        <v>0</v>
      </c>
      <c r="F26" s="24">
        <v>0</v>
      </c>
      <c r="G26" s="24" t="s">
        <v>46</v>
      </c>
      <c r="H26" s="24" t="s">
        <v>43</v>
      </c>
      <c r="I26" s="29" t="s">
        <v>47</v>
      </c>
      <c r="J26" s="26" t="s">
        <v>311</v>
      </c>
    </row>
    <row r="27" spans="1:10" ht="10.5" hidden="1" customHeight="1" outlineLevel="1" x14ac:dyDescent="0.25">
      <c r="A27" s="13" t="s">
        <v>382</v>
      </c>
      <c r="B27" s="27" t="s">
        <v>48</v>
      </c>
      <c r="C27" s="28" t="s">
        <v>29</v>
      </c>
      <c r="D27" s="24" t="s">
        <v>49</v>
      </c>
      <c r="E27" s="24">
        <v>0</v>
      </c>
      <c r="F27" s="24">
        <v>0</v>
      </c>
      <c r="G27" s="24" t="s">
        <v>50</v>
      </c>
      <c r="H27" s="24" t="s">
        <v>43</v>
      </c>
      <c r="I27" s="29" t="s">
        <v>44</v>
      </c>
      <c r="J27" s="26" t="s">
        <v>311</v>
      </c>
    </row>
    <row r="28" spans="1:10" ht="10.5" hidden="1" customHeight="1" outlineLevel="1" x14ac:dyDescent="0.25">
      <c r="A28" s="13" t="s">
        <v>337</v>
      </c>
      <c r="B28" s="27" t="s">
        <v>19</v>
      </c>
      <c r="C28" s="28" t="s">
        <v>29</v>
      </c>
      <c r="D28" s="24" t="s">
        <v>51</v>
      </c>
      <c r="E28" s="24">
        <v>0</v>
      </c>
      <c r="F28" s="24">
        <v>0</v>
      </c>
      <c r="G28" s="24" t="s">
        <v>52</v>
      </c>
      <c r="H28" s="24" t="s">
        <v>43</v>
      </c>
      <c r="I28" s="29" t="s">
        <v>44</v>
      </c>
      <c r="J28" s="26" t="s">
        <v>311</v>
      </c>
    </row>
    <row r="29" spans="1:10" ht="21.75" customHeight="1" collapsed="1" thickBot="1" x14ac:dyDescent="0.3">
      <c r="B29" s="32" t="s">
        <v>53</v>
      </c>
      <c r="H29" s="1"/>
    </row>
    <row r="30" spans="1:10" s="23" customFormat="1" ht="12" thickBot="1" x14ac:dyDescent="0.4">
      <c r="A30" s="13"/>
      <c r="B30" s="17" t="s">
        <v>1</v>
      </c>
      <c r="C30" s="18" t="s">
        <v>2</v>
      </c>
      <c r="D30" s="19" t="s">
        <v>3</v>
      </c>
      <c r="E30" s="19"/>
      <c r="F30" s="19" t="s">
        <v>5</v>
      </c>
      <c r="G30" s="19" t="s">
        <v>6</v>
      </c>
      <c r="H30" s="19" t="s">
        <v>54</v>
      </c>
      <c r="I30" s="34"/>
      <c r="J30" s="22" t="s">
        <v>9</v>
      </c>
    </row>
    <row r="31" spans="1:10" ht="11" customHeight="1" thickTop="1" x14ac:dyDescent="0.25">
      <c r="A31" s="13" t="s">
        <v>380</v>
      </c>
      <c r="B31" s="27" t="s">
        <v>30</v>
      </c>
      <c r="C31" s="28" t="s">
        <v>101</v>
      </c>
      <c r="D31" s="24" t="s">
        <v>469</v>
      </c>
      <c r="E31" s="24"/>
      <c r="F31" s="24" t="s">
        <v>470</v>
      </c>
      <c r="G31" s="24" t="s">
        <v>471</v>
      </c>
      <c r="H31" s="24" t="s">
        <v>80</v>
      </c>
      <c r="I31" s="25"/>
      <c r="J31" s="26" t="s">
        <v>311</v>
      </c>
    </row>
    <row r="32" spans="1:10" ht="11" customHeight="1" x14ac:dyDescent="0.25">
      <c r="A32" s="13" t="s">
        <v>380</v>
      </c>
      <c r="B32" s="27" t="s">
        <v>30</v>
      </c>
      <c r="C32" s="28" t="s">
        <v>89</v>
      </c>
      <c r="D32" s="24" t="str">
        <f>HYPERLINK("https://agenda.liternet.ro/cronici/batmanbegins.html","Batman Begins *)")</f>
        <v>Batman Begins *)</v>
      </c>
      <c r="E32" s="24"/>
      <c r="F32" s="24" t="s">
        <v>435</v>
      </c>
      <c r="G32" s="24" t="s">
        <v>436</v>
      </c>
      <c r="H32" s="24" t="s">
        <v>90</v>
      </c>
      <c r="I32" s="25"/>
      <c r="J32" s="26" t="s">
        <v>437</v>
      </c>
    </row>
    <row r="33" spans="1:10" ht="11" customHeight="1" x14ac:dyDescent="0.25">
      <c r="A33" s="13" t="s">
        <v>380</v>
      </c>
      <c r="B33" s="27" t="s">
        <v>30</v>
      </c>
      <c r="C33" s="28" t="s">
        <v>89</v>
      </c>
      <c r="D33" s="24" t="str">
        <f>HYPERLINK("https://agenda.liternet.ro/cronici/hellboy.html","Hellboy *)")</f>
        <v>Hellboy *)</v>
      </c>
      <c r="E33" s="24"/>
      <c r="F33" s="24" t="s">
        <v>454</v>
      </c>
      <c r="G33" s="24" t="s">
        <v>455</v>
      </c>
      <c r="H33" s="24" t="s">
        <v>97</v>
      </c>
      <c r="I33" s="25"/>
      <c r="J33" s="26" t="s">
        <v>311</v>
      </c>
    </row>
    <row r="34" spans="1:10" ht="11" customHeight="1" x14ac:dyDescent="0.25">
      <c r="A34" s="13" t="s">
        <v>380</v>
      </c>
      <c r="B34" s="27" t="s">
        <v>30</v>
      </c>
      <c r="C34" s="28" t="s">
        <v>102</v>
      </c>
      <c r="D34" s="24" t="str">
        <f>HYPERLINK("https://agenda.liternet.ro/cronici/hailcaesar.html","Hail, Caesar! *)")</f>
        <v>Hail, Caesar! *)</v>
      </c>
      <c r="E34" s="24"/>
      <c r="F34" s="24" t="s">
        <v>482</v>
      </c>
      <c r="G34" s="24" t="s">
        <v>483</v>
      </c>
      <c r="H34" s="24" t="s">
        <v>69</v>
      </c>
      <c r="I34" s="25"/>
      <c r="J34" s="26" t="s">
        <v>311</v>
      </c>
    </row>
    <row r="35" spans="1:10" ht="11" customHeight="1" x14ac:dyDescent="0.25">
      <c r="A35" s="13" t="s">
        <v>380</v>
      </c>
      <c r="B35" s="27" t="s">
        <v>30</v>
      </c>
      <c r="C35" s="28" t="s">
        <v>31</v>
      </c>
      <c r="D35" s="24" t="s">
        <v>464</v>
      </c>
      <c r="E35" s="24"/>
      <c r="F35" s="24" t="s">
        <v>465</v>
      </c>
      <c r="G35" s="24" t="s">
        <v>466</v>
      </c>
      <c r="H35" s="24" t="s">
        <v>100</v>
      </c>
      <c r="I35" s="25"/>
      <c r="J35" s="26" t="s">
        <v>311</v>
      </c>
    </row>
    <row r="36" spans="1:10" ht="11" customHeight="1" x14ac:dyDescent="0.25">
      <c r="A36" s="13" t="s">
        <v>380</v>
      </c>
      <c r="B36" s="27" t="s">
        <v>30</v>
      </c>
      <c r="C36" s="28" t="s">
        <v>106</v>
      </c>
      <c r="D36" s="24" t="s">
        <v>497</v>
      </c>
      <c r="E36" s="24"/>
      <c r="F36" s="24" t="s">
        <v>498</v>
      </c>
      <c r="G36" s="24" t="s">
        <v>499</v>
      </c>
      <c r="H36" s="24" t="s">
        <v>107</v>
      </c>
      <c r="I36" s="25"/>
      <c r="J36" s="26" t="s">
        <v>311</v>
      </c>
    </row>
    <row r="37" spans="1:10" ht="11" customHeight="1" x14ac:dyDescent="0.25">
      <c r="A37" s="13" t="s">
        <v>380</v>
      </c>
      <c r="B37" s="27" t="s">
        <v>30</v>
      </c>
      <c r="C37" s="28" t="s">
        <v>83</v>
      </c>
      <c r="D37" s="24" t="s">
        <v>417</v>
      </c>
      <c r="E37" s="24"/>
      <c r="F37" s="24" t="s">
        <v>418</v>
      </c>
      <c r="G37" s="24" t="s">
        <v>419</v>
      </c>
      <c r="H37" s="24" t="s">
        <v>56</v>
      </c>
      <c r="I37" s="25"/>
      <c r="J37" s="26" t="s">
        <v>311</v>
      </c>
    </row>
    <row r="38" spans="1:10" ht="11" customHeight="1" x14ac:dyDescent="0.25">
      <c r="A38" s="13" t="s">
        <v>380</v>
      </c>
      <c r="B38" s="27" t="s">
        <v>30</v>
      </c>
      <c r="C38" s="28" t="s">
        <v>94</v>
      </c>
      <c r="D38" s="24" t="s">
        <v>446</v>
      </c>
      <c r="E38" s="24"/>
      <c r="F38" s="24" t="s">
        <v>447</v>
      </c>
      <c r="G38" s="24" t="s">
        <v>448</v>
      </c>
      <c r="H38" s="24" t="s">
        <v>81</v>
      </c>
      <c r="I38" s="25"/>
      <c r="J38" s="26" t="s">
        <v>311</v>
      </c>
    </row>
    <row r="39" spans="1:10" ht="11" customHeight="1" x14ac:dyDescent="0.25">
      <c r="A39" s="13" t="s">
        <v>380</v>
      </c>
      <c r="B39" s="27" t="s">
        <v>30</v>
      </c>
      <c r="C39" s="28" t="s">
        <v>17</v>
      </c>
      <c r="D39" s="24" t="s">
        <v>472</v>
      </c>
      <c r="E39" s="24"/>
      <c r="F39" s="24" t="s">
        <v>473</v>
      </c>
      <c r="G39" s="24" t="s">
        <v>474</v>
      </c>
      <c r="H39" s="24" t="s">
        <v>80</v>
      </c>
      <c r="I39" s="25"/>
      <c r="J39" s="26" t="s">
        <v>311</v>
      </c>
    </row>
    <row r="40" spans="1:10" ht="11" customHeight="1" x14ac:dyDescent="0.25">
      <c r="A40" s="13" t="s">
        <v>380</v>
      </c>
      <c r="B40" s="27" t="s">
        <v>30</v>
      </c>
      <c r="C40" s="28" t="s">
        <v>103</v>
      </c>
      <c r="D40" s="24" t="s">
        <v>484</v>
      </c>
      <c r="E40" s="24"/>
      <c r="F40" s="24" t="s">
        <v>485</v>
      </c>
      <c r="G40" s="24" t="s">
        <v>486</v>
      </c>
      <c r="H40" s="24" t="s">
        <v>69</v>
      </c>
      <c r="I40" s="25"/>
      <c r="J40" s="26" t="s">
        <v>311</v>
      </c>
    </row>
    <row r="41" spans="1:10" ht="11" customHeight="1" x14ac:dyDescent="0.25">
      <c r="A41" s="13" t="s">
        <v>380</v>
      </c>
      <c r="B41" s="27" t="s">
        <v>30</v>
      </c>
      <c r="C41" s="28" t="s">
        <v>108</v>
      </c>
      <c r="D41" s="24" t="s">
        <v>500</v>
      </c>
      <c r="E41" s="24"/>
      <c r="F41" s="24" t="s">
        <v>501</v>
      </c>
      <c r="G41" s="24" t="s">
        <v>502</v>
      </c>
      <c r="H41" s="24" t="s">
        <v>107</v>
      </c>
      <c r="I41" s="25"/>
      <c r="J41" s="26" t="s">
        <v>311</v>
      </c>
    </row>
    <row r="42" spans="1:10" ht="11" customHeight="1" x14ac:dyDescent="0.25">
      <c r="A42" s="13" t="s">
        <v>380</v>
      </c>
      <c r="B42" s="27" t="s">
        <v>30</v>
      </c>
      <c r="C42" s="28" t="s">
        <v>26</v>
      </c>
      <c r="D42" s="24" t="s">
        <v>426</v>
      </c>
      <c r="E42" s="24"/>
      <c r="F42" s="24" t="s">
        <v>427</v>
      </c>
      <c r="G42" s="24" t="s">
        <v>428</v>
      </c>
      <c r="H42" s="24" t="s">
        <v>87</v>
      </c>
      <c r="I42" s="25"/>
      <c r="J42" s="26" t="s">
        <v>385</v>
      </c>
    </row>
    <row r="43" spans="1:10" ht="11" customHeight="1" x14ac:dyDescent="0.25">
      <c r="A43" s="13" t="s">
        <v>380</v>
      </c>
      <c r="B43" s="27" t="s">
        <v>30</v>
      </c>
      <c r="C43" s="28" t="s">
        <v>91</v>
      </c>
      <c r="D43" s="24" t="s">
        <v>438</v>
      </c>
      <c r="E43" s="24"/>
      <c r="F43" s="24" t="s">
        <v>439</v>
      </c>
      <c r="G43" s="24" t="s">
        <v>440</v>
      </c>
      <c r="H43" s="24" t="s">
        <v>90</v>
      </c>
      <c r="I43" s="25"/>
      <c r="J43" s="26" t="s">
        <v>311</v>
      </c>
    </row>
    <row r="44" spans="1:10" ht="11" customHeight="1" x14ac:dyDescent="0.25">
      <c r="A44" s="13" t="s">
        <v>410</v>
      </c>
      <c r="B44" s="27" t="s">
        <v>70</v>
      </c>
      <c r="C44" s="28" t="s">
        <v>55</v>
      </c>
      <c r="D44" s="24" t="s">
        <v>407</v>
      </c>
      <c r="E44" s="24"/>
      <c r="F44" s="24" t="s">
        <v>408</v>
      </c>
      <c r="G44" s="24" t="s">
        <v>409</v>
      </c>
      <c r="H44" s="24" t="s">
        <v>56</v>
      </c>
      <c r="I44" s="25"/>
      <c r="J44" s="26" t="s">
        <v>311</v>
      </c>
    </row>
    <row r="45" spans="1:10" ht="11" customHeight="1" x14ac:dyDescent="0.25">
      <c r="A45" s="13" t="s">
        <v>380</v>
      </c>
      <c r="B45" s="27" t="s">
        <v>30</v>
      </c>
      <c r="C45" s="28" t="s">
        <v>29</v>
      </c>
      <c r="D45" s="24" t="s">
        <v>432</v>
      </c>
      <c r="E45" s="24"/>
      <c r="F45" s="24" t="s">
        <v>433</v>
      </c>
      <c r="G45" s="24" t="s">
        <v>434</v>
      </c>
      <c r="H45" s="24" t="s">
        <v>88</v>
      </c>
      <c r="I45" s="25"/>
      <c r="J45" s="26" t="s">
        <v>311</v>
      </c>
    </row>
    <row r="46" spans="1:10" ht="11" customHeight="1" x14ac:dyDescent="0.25">
      <c r="A46" s="13" t="s">
        <v>380</v>
      </c>
      <c r="B46" s="27" t="s">
        <v>30</v>
      </c>
      <c r="C46" s="28" t="s">
        <v>29</v>
      </c>
      <c r="D46" s="24" t="s">
        <v>475</v>
      </c>
      <c r="E46" s="24"/>
      <c r="F46" s="24" t="s">
        <v>476</v>
      </c>
      <c r="G46" s="24" t="s">
        <v>477</v>
      </c>
      <c r="H46" s="24" t="s">
        <v>80</v>
      </c>
      <c r="I46" s="25"/>
      <c r="J46" s="26" t="s">
        <v>311</v>
      </c>
    </row>
    <row r="47" spans="1:10" ht="11" customHeight="1" x14ac:dyDescent="0.25">
      <c r="A47" s="13" t="s">
        <v>380</v>
      </c>
      <c r="B47" s="27" t="s">
        <v>30</v>
      </c>
      <c r="C47" s="28" t="s">
        <v>29</v>
      </c>
      <c r="D47" s="24" t="str">
        <f>HYPERLINK("https://agenda.liternet.ro/cronici/harrypotter7.html","Harry Potter and the Deathly Hallows: Part I *)")</f>
        <v>Harry Potter and the Deathly Hallows: Part I *)</v>
      </c>
      <c r="E47" s="24"/>
      <c r="F47" s="24" t="s">
        <v>493</v>
      </c>
      <c r="G47" s="24" t="s">
        <v>494</v>
      </c>
      <c r="H47" s="24" t="s">
        <v>105</v>
      </c>
      <c r="I47" s="25"/>
      <c r="J47" s="26" t="s">
        <v>311</v>
      </c>
    </row>
    <row r="48" spans="1:10" ht="11" customHeight="1" x14ac:dyDescent="0.25">
      <c r="A48" s="13" t="s">
        <v>380</v>
      </c>
      <c r="B48" s="27" t="s">
        <v>30</v>
      </c>
      <c r="C48" s="28" t="s">
        <v>58</v>
      </c>
      <c r="D48" s="24" t="s">
        <v>487</v>
      </c>
      <c r="E48" s="24"/>
      <c r="F48" s="24" t="s">
        <v>488</v>
      </c>
      <c r="G48" s="24" t="s">
        <v>489</v>
      </c>
      <c r="H48" s="24" t="s">
        <v>69</v>
      </c>
      <c r="I48" s="25"/>
      <c r="J48" s="26" t="s">
        <v>311</v>
      </c>
    </row>
    <row r="49" spans="1:10" ht="11" customHeight="1" x14ac:dyDescent="0.25">
      <c r="A49" s="13" t="s">
        <v>380</v>
      </c>
      <c r="B49" s="27" t="s">
        <v>30</v>
      </c>
      <c r="C49" s="28" t="s">
        <v>92</v>
      </c>
      <c r="D49" s="24" t="s">
        <v>441</v>
      </c>
      <c r="E49" s="24"/>
      <c r="F49" s="24" t="s">
        <v>442</v>
      </c>
      <c r="G49" s="24" t="s">
        <v>443</v>
      </c>
      <c r="H49" s="24" t="s">
        <v>90</v>
      </c>
      <c r="I49" s="25"/>
      <c r="J49" s="26" t="s">
        <v>311</v>
      </c>
    </row>
    <row r="50" spans="1:10" ht="11" customHeight="1" x14ac:dyDescent="0.25">
      <c r="A50" s="13" t="s">
        <v>380</v>
      </c>
      <c r="B50" s="27" t="s">
        <v>30</v>
      </c>
      <c r="C50" s="28" t="s">
        <v>109</v>
      </c>
      <c r="D50" s="24" t="str">
        <f>HYPERLINK("https://agenda.liternet.ro/cronici/balanta.html","Balanţa *)")</f>
        <v>Balanţa *)</v>
      </c>
      <c r="E50" s="24"/>
      <c r="F50" s="24" t="s">
        <v>503</v>
      </c>
      <c r="G50" s="24" t="s">
        <v>504</v>
      </c>
      <c r="H50" s="24" t="s">
        <v>107</v>
      </c>
      <c r="I50" s="25"/>
      <c r="J50" s="26" t="s">
        <v>314</v>
      </c>
    </row>
    <row r="51" spans="1:10" ht="11" customHeight="1" x14ac:dyDescent="0.25">
      <c r="A51" s="13" t="s">
        <v>380</v>
      </c>
      <c r="B51" s="27" t="s">
        <v>30</v>
      </c>
      <c r="C51" s="28" t="s">
        <v>40</v>
      </c>
      <c r="D51" s="24" t="str">
        <f>HYPERLINK("https://agenda.liternet.ro/cronici/trueblood.html","True Blood (sezonul 4, 6 episoade) *)")</f>
        <v>True Blood (sezonul 4, 6 episoade) *)</v>
      </c>
      <c r="E51" s="24"/>
      <c r="F51" s="24" t="s">
        <v>383</v>
      </c>
      <c r="G51" s="24" t="s">
        <v>384</v>
      </c>
      <c r="H51" s="24" t="s">
        <v>56</v>
      </c>
      <c r="I51" s="25"/>
      <c r="J51" s="26" t="s">
        <v>385</v>
      </c>
    </row>
    <row r="52" spans="1:10" ht="11" customHeight="1" x14ac:dyDescent="0.25">
      <c r="A52" s="13" t="s">
        <v>380</v>
      </c>
      <c r="B52" s="27" t="s">
        <v>30</v>
      </c>
      <c r="C52" s="28" t="s">
        <v>40</v>
      </c>
      <c r="D52" s="24" t="str">
        <f>HYPERLINK("https://agenda.liternet.ro/cronici/killbill2.html","Kill Bill: Vol 2 *)")</f>
        <v>Kill Bill: Vol 2 *)</v>
      </c>
      <c r="E52" s="24"/>
      <c r="F52" s="24" t="s">
        <v>459</v>
      </c>
      <c r="G52" s="24" t="s">
        <v>460</v>
      </c>
      <c r="H52" s="24" t="s">
        <v>98</v>
      </c>
      <c r="I52" s="25"/>
      <c r="J52" s="26" t="s">
        <v>385</v>
      </c>
    </row>
    <row r="53" spans="1:10" ht="11" customHeight="1" x14ac:dyDescent="0.25">
      <c r="A53" s="13" t="s">
        <v>380</v>
      </c>
      <c r="B53" s="27" t="s">
        <v>30</v>
      </c>
      <c r="C53" s="28" t="s">
        <v>95</v>
      </c>
      <c r="D53" s="24" t="str">
        <f>HYPERLINK("https://agenda.liternet.ro/cronici/end.html","The End *)")</f>
        <v>The End *)</v>
      </c>
      <c r="E53" s="24"/>
      <c r="F53" s="24" t="s">
        <v>449</v>
      </c>
      <c r="G53" s="24" t="s">
        <v>450</v>
      </c>
      <c r="H53" s="24" t="s">
        <v>81</v>
      </c>
      <c r="I53" s="25"/>
      <c r="J53" s="26" t="s">
        <v>311</v>
      </c>
    </row>
    <row r="54" spans="1:10" ht="11" customHeight="1" x14ac:dyDescent="0.25">
      <c r="A54" s="13" t="s">
        <v>380</v>
      </c>
      <c r="B54" s="27" t="s">
        <v>30</v>
      </c>
      <c r="C54" s="28" t="s">
        <v>62</v>
      </c>
      <c r="D54" s="24" t="s">
        <v>423</v>
      </c>
      <c r="E54" s="24"/>
      <c r="F54" s="24" t="s">
        <v>424</v>
      </c>
      <c r="G54" s="24" t="s">
        <v>425</v>
      </c>
      <c r="H54" s="24" t="s">
        <v>86</v>
      </c>
      <c r="I54" s="25"/>
      <c r="J54" s="26" t="s">
        <v>311</v>
      </c>
    </row>
    <row r="55" spans="1:10" ht="11" customHeight="1" x14ac:dyDescent="0.25">
      <c r="A55" s="13" t="s">
        <v>380</v>
      </c>
      <c r="B55" s="27" t="s">
        <v>30</v>
      </c>
      <c r="C55" s="28" t="s">
        <v>62</v>
      </c>
      <c r="D55" s="24" t="str">
        <f>HYPERLINK("https://agenda.liternet.ro/cronici/dunkirk.html","Dunkirk *)")</f>
        <v>Dunkirk *)</v>
      </c>
      <c r="E55" s="24"/>
      <c r="F55" s="24" t="s">
        <v>435</v>
      </c>
      <c r="G55" s="24" t="s">
        <v>478</v>
      </c>
      <c r="H55" s="24" t="s">
        <v>80</v>
      </c>
      <c r="I55" s="25"/>
      <c r="J55" s="26" t="s">
        <v>311</v>
      </c>
    </row>
    <row r="56" spans="1:10" ht="11" customHeight="1" x14ac:dyDescent="0.25">
      <c r="A56" s="13" t="s">
        <v>380</v>
      </c>
      <c r="B56" s="27" t="s">
        <v>30</v>
      </c>
      <c r="C56" s="28" t="s">
        <v>63</v>
      </c>
      <c r="D56" s="24" t="s">
        <v>429</v>
      </c>
      <c r="E56" s="24"/>
      <c r="F56" s="24" t="s">
        <v>430</v>
      </c>
      <c r="G56" s="24" t="s">
        <v>431</v>
      </c>
      <c r="H56" s="24" t="s">
        <v>87</v>
      </c>
      <c r="I56" s="25"/>
      <c r="J56" s="26" t="s">
        <v>311</v>
      </c>
    </row>
    <row r="57" spans="1:10" ht="11" customHeight="1" x14ac:dyDescent="0.25">
      <c r="A57" s="13" t="s">
        <v>380</v>
      </c>
      <c r="B57" s="27" t="s">
        <v>30</v>
      </c>
      <c r="C57" s="28" t="s">
        <v>63</v>
      </c>
      <c r="D57" s="24" t="str">
        <f>HYPERLINK("https://agenda.liternet.ro/cronici/virginsuicides.html","Virgin Suicides *)")</f>
        <v>Virgin Suicides *)</v>
      </c>
      <c r="E57" s="24"/>
      <c r="F57" s="24" t="s">
        <v>467</v>
      </c>
      <c r="G57" s="24" t="s">
        <v>468</v>
      </c>
      <c r="H57" s="24" t="s">
        <v>100</v>
      </c>
      <c r="I57" s="25"/>
      <c r="J57" s="26" t="s">
        <v>385</v>
      </c>
    </row>
    <row r="58" spans="1:10" ht="11" customHeight="1" x14ac:dyDescent="0.25">
      <c r="A58" s="13" t="s">
        <v>380</v>
      </c>
      <c r="B58" s="27" t="s">
        <v>30</v>
      </c>
      <c r="C58" s="28" t="s">
        <v>104</v>
      </c>
      <c r="D58" s="24" t="s">
        <v>490</v>
      </c>
      <c r="E58" s="24"/>
      <c r="F58" s="24" t="s">
        <v>491</v>
      </c>
      <c r="G58" s="24" t="s">
        <v>492</v>
      </c>
      <c r="H58" s="24" t="s">
        <v>69</v>
      </c>
      <c r="I58" s="25"/>
      <c r="J58" s="26" t="s">
        <v>311</v>
      </c>
    </row>
    <row r="59" spans="1:10" ht="11" customHeight="1" x14ac:dyDescent="0.25">
      <c r="A59" s="13" t="s">
        <v>380</v>
      </c>
      <c r="B59" s="27" t="s">
        <v>30</v>
      </c>
      <c r="C59" s="28" t="s">
        <v>110</v>
      </c>
      <c r="D59" s="24" t="str">
        <f>HYPERLINK("https://agenda.liternet.ro/cronici/uneoriningecuzapadaalteoricuintuneric.html","Uneori ninge cu zăpadă, alteori cu întuneric *)")</f>
        <v>Uneori ninge cu zăpadă, alteori cu întuneric *)</v>
      </c>
      <c r="E59" s="24"/>
      <c r="F59" s="24" t="s">
        <v>505</v>
      </c>
      <c r="G59" s="24" t="s">
        <v>506</v>
      </c>
      <c r="H59" s="24" t="s">
        <v>107</v>
      </c>
      <c r="I59" s="25"/>
      <c r="J59" s="26" t="s">
        <v>311</v>
      </c>
    </row>
    <row r="60" spans="1:10" ht="11" customHeight="1" x14ac:dyDescent="0.25">
      <c r="A60" s="13" t="s">
        <v>380</v>
      </c>
      <c r="B60" s="27" t="s">
        <v>30</v>
      </c>
      <c r="C60" s="28" t="s">
        <v>93</v>
      </c>
      <c r="D60" s="24" t="str">
        <f>HYPERLINK("https://agenda.liternet.ro/cronici/gonegirl.html","Gone Girl *)")</f>
        <v>Gone Girl *)</v>
      </c>
      <c r="E60" s="24"/>
      <c r="F60" s="24" t="s">
        <v>444</v>
      </c>
      <c r="G60" s="24" t="s">
        <v>445</v>
      </c>
      <c r="H60" s="24" t="s">
        <v>90</v>
      </c>
      <c r="I60" s="25"/>
      <c r="J60" s="26" t="s">
        <v>311</v>
      </c>
    </row>
    <row r="61" spans="1:10" ht="11" customHeight="1" x14ac:dyDescent="0.25">
      <c r="A61" s="13" t="s">
        <v>380</v>
      </c>
      <c r="B61" s="27" t="s">
        <v>30</v>
      </c>
      <c r="C61" s="28" t="s">
        <v>93</v>
      </c>
      <c r="D61" s="24" t="s">
        <v>451</v>
      </c>
      <c r="E61" s="24"/>
      <c r="F61" s="24" t="s">
        <v>452</v>
      </c>
      <c r="G61" s="24" t="s">
        <v>453</v>
      </c>
      <c r="H61" s="24" t="s">
        <v>96</v>
      </c>
      <c r="I61" s="25"/>
      <c r="J61" s="26" t="s">
        <v>311</v>
      </c>
    </row>
    <row r="62" spans="1:10" ht="11" customHeight="1" x14ac:dyDescent="0.25">
      <c r="A62" s="13" t="s">
        <v>380</v>
      </c>
      <c r="B62" s="27" t="s">
        <v>30</v>
      </c>
      <c r="C62" s="28" t="s">
        <v>93</v>
      </c>
      <c r="D62" s="24" t="str">
        <f>HYPERLINK("https://agenda.liternet.ro/cronici/sherlockholmes2.html","Sherlock Holmes: A Game of Shadows *)")</f>
        <v>Sherlock Holmes: A Game of Shadows *)</v>
      </c>
      <c r="E62" s="24"/>
      <c r="F62" s="24" t="s">
        <v>495</v>
      </c>
      <c r="G62" s="24" t="s">
        <v>496</v>
      </c>
      <c r="H62" s="24" t="s">
        <v>105</v>
      </c>
      <c r="I62" s="25"/>
      <c r="J62" s="26" t="s">
        <v>311</v>
      </c>
    </row>
    <row r="63" spans="1:10" ht="11" customHeight="1" x14ac:dyDescent="0.25">
      <c r="A63" s="13" t="s">
        <v>380</v>
      </c>
      <c r="B63" s="27" t="s">
        <v>30</v>
      </c>
      <c r="C63" s="28" t="s">
        <v>84</v>
      </c>
      <c r="D63" s="24" t="s">
        <v>420</v>
      </c>
      <c r="E63" s="24"/>
      <c r="F63" s="24" t="s">
        <v>421</v>
      </c>
      <c r="G63" s="24" t="s">
        <v>422</v>
      </c>
      <c r="H63" s="24" t="s">
        <v>85</v>
      </c>
      <c r="I63" s="25"/>
      <c r="J63" s="26" t="s">
        <v>311</v>
      </c>
    </row>
    <row r="64" spans="1:10" ht="11" customHeight="1" x14ac:dyDescent="0.25">
      <c r="A64" s="13" t="s">
        <v>380</v>
      </c>
      <c r="B64" s="27" t="s">
        <v>30</v>
      </c>
      <c r="C64" s="28" t="s">
        <v>1213</v>
      </c>
      <c r="D64" s="24" t="s">
        <v>456</v>
      </c>
      <c r="E64" s="24"/>
      <c r="F64" s="24" t="s">
        <v>457</v>
      </c>
      <c r="G64" s="24" t="s">
        <v>458</v>
      </c>
      <c r="H64" s="24" t="s">
        <v>97</v>
      </c>
      <c r="I64" s="25"/>
      <c r="J64" s="26" t="s">
        <v>311</v>
      </c>
    </row>
    <row r="65" spans="1:10" ht="11" customHeight="1" x14ac:dyDescent="0.25">
      <c r="A65" s="13" t="s">
        <v>380</v>
      </c>
      <c r="B65" s="27" t="s">
        <v>30</v>
      </c>
      <c r="C65" s="28" t="s">
        <v>1213</v>
      </c>
      <c r="D65" s="24" t="s">
        <v>479</v>
      </c>
      <c r="E65" s="24"/>
      <c r="F65" s="24" t="s">
        <v>480</v>
      </c>
      <c r="G65" s="24" t="s">
        <v>481</v>
      </c>
      <c r="H65" s="24" t="s">
        <v>80</v>
      </c>
      <c r="I65" s="25"/>
      <c r="J65" s="26" t="s">
        <v>311</v>
      </c>
    </row>
    <row r="66" spans="1:10" ht="11" customHeight="1" x14ac:dyDescent="0.25">
      <c r="A66" s="13" t="s">
        <v>380</v>
      </c>
      <c r="B66" s="27" t="s">
        <v>30</v>
      </c>
      <c r="C66" s="28" t="s">
        <v>1214</v>
      </c>
      <c r="D66" s="24" t="s">
        <v>461</v>
      </c>
      <c r="E66" s="24"/>
      <c r="F66" s="24" t="s">
        <v>462</v>
      </c>
      <c r="G66" s="24" t="s">
        <v>463</v>
      </c>
      <c r="H66" s="24" t="s">
        <v>99</v>
      </c>
      <c r="I66" s="25"/>
      <c r="J66" s="26" t="s">
        <v>311</v>
      </c>
    </row>
    <row r="67" spans="1:10" ht="11" customHeight="1" x14ac:dyDescent="0.25">
      <c r="A67" s="13" t="s">
        <v>352</v>
      </c>
      <c r="B67" s="31" t="s">
        <v>21</v>
      </c>
      <c r="C67" s="28" t="s">
        <v>119</v>
      </c>
      <c r="D67" s="24" t="s">
        <v>446</v>
      </c>
      <c r="E67" s="24"/>
      <c r="F67" s="24" t="s">
        <v>447</v>
      </c>
      <c r="G67" s="24" t="s">
        <v>448</v>
      </c>
      <c r="H67" s="24" t="s">
        <v>81</v>
      </c>
      <c r="I67" s="25"/>
      <c r="J67" s="26" t="s">
        <v>311</v>
      </c>
    </row>
    <row r="68" spans="1:10" ht="11" customHeight="1" x14ac:dyDescent="0.25">
      <c r="A68" s="13" t="s">
        <v>352</v>
      </c>
      <c r="B68" s="31" t="s">
        <v>21</v>
      </c>
      <c r="C68" s="28" t="s">
        <v>129</v>
      </c>
      <c r="D68" s="24" t="str">
        <f>HYPERLINK("https://agenda.liternet.ro/cronici/straume.html","Straume / Flow *)")</f>
        <v>Straume / Flow *)</v>
      </c>
      <c r="E68" s="24"/>
      <c r="F68" s="24" t="s">
        <v>567</v>
      </c>
      <c r="G68" s="24">
        <v>0</v>
      </c>
      <c r="H68" s="24" t="s">
        <v>96</v>
      </c>
      <c r="I68" s="25"/>
      <c r="J68" s="26" t="s">
        <v>311</v>
      </c>
    </row>
    <row r="69" spans="1:10" ht="11" customHeight="1" x14ac:dyDescent="0.25">
      <c r="A69" s="13" t="s">
        <v>352</v>
      </c>
      <c r="B69" s="31" t="s">
        <v>21</v>
      </c>
      <c r="C69" s="28" t="s">
        <v>136</v>
      </c>
      <c r="D69" s="24" t="s">
        <v>601</v>
      </c>
      <c r="E69" s="24"/>
      <c r="F69" s="24" t="s">
        <v>602</v>
      </c>
      <c r="G69" s="24" t="s">
        <v>603</v>
      </c>
      <c r="H69" s="24" t="s">
        <v>100</v>
      </c>
      <c r="I69" s="25"/>
      <c r="J69" s="26" t="s">
        <v>311</v>
      </c>
    </row>
    <row r="70" spans="1:10" ht="11" customHeight="1" x14ac:dyDescent="0.25">
      <c r="A70" s="13" t="s">
        <v>352</v>
      </c>
      <c r="B70" s="31" t="s">
        <v>21</v>
      </c>
      <c r="C70" s="28" t="s">
        <v>116</v>
      </c>
      <c r="D70" s="24" t="str">
        <f>HYPERLINK("https://agenda.liternet.ro/cronici/batmanbegins.html","Batman Begins *)")</f>
        <v>Batman Begins *)</v>
      </c>
      <c r="E70" s="24"/>
      <c r="F70" s="24" t="s">
        <v>435</v>
      </c>
      <c r="G70" s="24" t="s">
        <v>436</v>
      </c>
      <c r="H70" s="24" t="s">
        <v>90</v>
      </c>
      <c r="I70" s="25"/>
      <c r="J70" s="26" t="s">
        <v>437</v>
      </c>
    </row>
    <row r="71" spans="1:10" ht="11" customHeight="1" x14ac:dyDescent="0.25">
      <c r="A71" s="13" t="s">
        <v>352</v>
      </c>
      <c r="B71" s="31" t="s">
        <v>21</v>
      </c>
      <c r="C71" s="28" t="s">
        <v>185</v>
      </c>
      <c r="D71" s="24" t="s">
        <v>417</v>
      </c>
      <c r="E71" s="24"/>
      <c r="F71" s="24" t="s">
        <v>418</v>
      </c>
      <c r="G71" s="24" t="s">
        <v>419</v>
      </c>
      <c r="H71" s="24" t="s">
        <v>56</v>
      </c>
      <c r="I71" s="25"/>
      <c r="J71" s="26" t="s">
        <v>311</v>
      </c>
    </row>
    <row r="72" spans="1:10" ht="11" customHeight="1" x14ac:dyDescent="0.25">
      <c r="A72" s="13" t="s">
        <v>352</v>
      </c>
      <c r="B72" s="31" t="s">
        <v>21</v>
      </c>
      <c r="C72" s="28" t="s">
        <v>142</v>
      </c>
      <c r="D72" s="24" t="s">
        <v>484</v>
      </c>
      <c r="E72" s="24"/>
      <c r="F72" s="24" t="s">
        <v>485</v>
      </c>
      <c r="G72" s="24" t="s">
        <v>486</v>
      </c>
      <c r="H72" s="24" t="s">
        <v>69</v>
      </c>
      <c r="I72" s="25"/>
      <c r="J72" s="26" t="s">
        <v>311</v>
      </c>
    </row>
    <row r="73" spans="1:10" ht="11" customHeight="1" x14ac:dyDescent="0.25">
      <c r="A73" s="13" t="s">
        <v>352</v>
      </c>
      <c r="B73" s="31" t="s">
        <v>21</v>
      </c>
      <c r="C73" s="28" t="s">
        <v>132</v>
      </c>
      <c r="D73" s="24" t="str">
        <f>HYPERLINK("https://agenda.liternet.ro/cronici/inthelineoffire.html","In the Line of Fire *)")</f>
        <v>In the Line of Fire *)</v>
      </c>
      <c r="E73" s="24"/>
      <c r="F73" s="24" t="s">
        <v>583</v>
      </c>
      <c r="G73" s="24" t="s">
        <v>584</v>
      </c>
      <c r="H73" s="24" t="s">
        <v>98</v>
      </c>
      <c r="I73" s="25"/>
      <c r="J73" s="26" t="s">
        <v>311</v>
      </c>
    </row>
    <row r="74" spans="1:10" ht="11" customHeight="1" x14ac:dyDescent="0.25">
      <c r="A74" s="13" t="s">
        <v>352</v>
      </c>
      <c r="B74" s="31" t="s">
        <v>21</v>
      </c>
      <c r="C74" s="28" t="s">
        <v>131</v>
      </c>
      <c r="D74" s="24" t="str">
        <f>HYPERLINK("https://agenda.liternet.ro/cronici/hellboy.html","Hellboy *)")</f>
        <v>Hellboy *)</v>
      </c>
      <c r="E74" s="24"/>
      <c r="F74" s="24" t="s">
        <v>454</v>
      </c>
      <c r="G74" s="24" t="s">
        <v>455</v>
      </c>
      <c r="H74" s="24" t="s">
        <v>97</v>
      </c>
      <c r="I74" s="25"/>
      <c r="J74" s="26" t="s">
        <v>311</v>
      </c>
    </row>
    <row r="75" spans="1:10" ht="11" customHeight="1" x14ac:dyDescent="0.25">
      <c r="A75" s="13" t="s">
        <v>352</v>
      </c>
      <c r="B75" s="31" t="s">
        <v>21</v>
      </c>
      <c r="C75" s="28" t="s">
        <v>144</v>
      </c>
      <c r="D75" s="24" t="str">
        <f>HYPERLINK("https://agenda.liternet.ro/cronici/maiaportretcumaini.html","Maia - Portret cu mâini *)")</f>
        <v>Maia - Portret cu mâini *)</v>
      </c>
      <c r="E75" s="24"/>
      <c r="F75" s="24" t="s">
        <v>635</v>
      </c>
      <c r="G75" s="24" t="s">
        <v>636</v>
      </c>
      <c r="H75" s="24" t="s">
        <v>107</v>
      </c>
      <c r="I75" s="25"/>
      <c r="J75" s="26" t="s">
        <v>311</v>
      </c>
    </row>
    <row r="76" spans="1:10" ht="11" customHeight="1" x14ac:dyDescent="0.25">
      <c r="A76" s="13" t="s">
        <v>352</v>
      </c>
      <c r="B76" s="31" t="s">
        <v>21</v>
      </c>
      <c r="C76" s="28" t="s">
        <v>139</v>
      </c>
      <c r="D76" s="24" t="s">
        <v>472</v>
      </c>
      <c r="E76" s="24"/>
      <c r="F76" s="24" t="s">
        <v>473</v>
      </c>
      <c r="G76" s="24" t="s">
        <v>474</v>
      </c>
      <c r="H76" s="24" t="s">
        <v>80</v>
      </c>
      <c r="I76" s="25"/>
      <c r="J76" s="26" t="s">
        <v>311</v>
      </c>
    </row>
    <row r="77" spans="1:10" ht="11" customHeight="1" x14ac:dyDescent="0.25">
      <c r="A77" s="13" t="s">
        <v>352</v>
      </c>
      <c r="B77" s="31" t="s">
        <v>21</v>
      </c>
      <c r="C77" s="28" t="s">
        <v>117</v>
      </c>
      <c r="D77" s="24" t="s">
        <v>530</v>
      </c>
      <c r="E77" s="24"/>
      <c r="F77" s="24" t="s">
        <v>531</v>
      </c>
      <c r="G77" s="24" t="s">
        <v>532</v>
      </c>
      <c r="H77" s="24" t="s">
        <v>90</v>
      </c>
      <c r="I77" s="25"/>
      <c r="J77" s="26" t="s">
        <v>311</v>
      </c>
    </row>
    <row r="78" spans="1:10" ht="11" customHeight="1" x14ac:dyDescent="0.25">
      <c r="A78" s="13" t="s">
        <v>352</v>
      </c>
      <c r="B78" s="31" t="s">
        <v>21</v>
      </c>
      <c r="C78" s="28" t="s">
        <v>130</v>
      </c>
      <c r="D78" s="24" t="str">
        <f>HYPERLINK("https://agenda.liternet.ro/cronici/interstellar.html","Interstellar *)")</f>
        <v>Interstellar *)</v>
      </c>
      <c r="E78" s="24"/>
      <c r="F78" s="24" t="s">
        <v>435</v>
      </c>
      <c r="G78" s="24" t="s">
        <v>568</v>
      </c>
      <c r="H78" s="24" t="s">
        <v>96</v>
      </c>
      <c r="I78" s="25"/>
      <c r="J78" s="26" t="s">
        <v>311</v>
      </c>
    </row>
    <row r="79" spans="1:10" ht="11" customHeight="1" x14ac:dyDescent="0.25">
      <c r="A79" s="13" t="s">
        <v>352</v>
      </c>
      <c r="B79" s="31" t="s">
        <v>21</v>
      </c>
      <c r="C79" s="28" t="s">
        <v>59</v>
      </c>
      <c r="D79" s="24" t="s">
        <v>517</v>
      </c>
      <c r="E79" s="24"/>
      <c r="F79" s="24" t="s">
        <v>518</v>
      </c>
      <c r="G79" s="24" t="s">
        <v>519</v>
      </c>
      <c r="H79" s="24" t="s">
        <v>86</v>
      </c>
      <c r="I79" s="25"/>
      <c r="J79" s="26" t="s">
        <v>311</v>
      </c>
    </row>
    <row r="80" spans="1:10" ht="11" customHeight="1" x14ac:dyDescent="0.25">
      <c r="A80" s="13" t="s">
        <v>352</v>
      </c>
      <c r="B80" s="31" t="s">
        <v>21</v>
      </c>
      <c r="C80" s="28" t="s">
        <v>59</v>
      </c>
      <c r="D80" s="24" t="s">
        <v>651</v>
      </c>
      <c r="E80" s="24"/>
      <c r="F80" s="24" t="s">
        <v>652</v>
      </c>
      <c r="G80" s="24" t="s">
        <v>653</v>
      </c>
      <c r="H80" s="24" t="s">
        <v>146</v>
      </c>
      <c r="I80" s="25"/>
      <c r="J80" s="26" t="s">
        <v>311</v>
      </c>
    </row>
    <row r="81" spans="1:10" ht="11" customHeight="1" x14ac:dyDescent="0.25">
      <c r="A81" s="13" t="s">
        <v>352</v>
      </c>
      <c r="B81" s="31" t="s">
        <v>21</v>
      </c>
      <c r="C81" s="28" t="s">
        <v>57</v>
      </c>
      <c r="D81" s="24" t="s">
        <v>386</v>
      </c>
      <c r="E81" s="24"/>
      <c r="F81" s="24" t="s">
        <v>387</v>
      </c>
      <c r="G81" s="24" t="s">
        <v>388</v>
      </c>
      <c r="H81" s="24" t="s">
        <v>56</v>
      </c>
      <c r="I81" s="25"/>
      <c r="J81" s="26" t="s">
        <v>311</v>
      </c>
    </row>
    <row r="82" spans="1:10" ht="11" customHeight="1" x14ac:dyDescent="0.25">
      <c r="A82" s="13" t="s">
        <v>352</v>
      </c>
      <c r="B82" s="31" t="s">
        <v>21</v>
      </c>
      <c r="C82" s="28" t="s">
        <v>133</v>
      </c>
      <c r="D82" s="24" t="str">
        <f>HYPERLINK("https://agenda.liternet.ro/cronici/entourage.html","Entourage *)")</f>
        <v>Entourage *)</v>
      </c>
      <c r="E82" s="24"/>
      <c r="F82" s="24" t="s">
        <v>590</v>
      </c>
      <c r="G82" s="24" t="s">
        <v>591</v>
      </c>
      <c r="H82" s="24" t="s">
        <v>99</v>
      </c>
      <c r="I82" s="25"/>
      <c r="J82" s="26" t="s">
        <v>311</v>
      </c>
    </row>
    <row r="83" spans="1:10" ht="11" customHeight="1" x14ac:dyDescent="0.25">
      <c r="A83" s="13" t="s">
        <v>352</v>
      </c>
      <c r="B83" s="31" t="s">
        <v>21</v>
      </c>
      <c r="C83" s="28" t="s">
        <v>133</v>
      </c>
      <c r="D83" s="24" t="str">
        <f>HYPERLINK("https://agenda.liternet.ro/cronici/spiderman3.html","Spider-Man 3 *)")</f>
        <v>Spider-Man 3 *)</v>
      </c>
      <c r="E83" s="24"/>
      <c r="F83" s="24" t="s">
        <v>602</v>
      </c>
      <c r="G83" s="24" t="s">
        <v>604</v>
      </c>
      <c r="H83" s="24" t="s">
        <v>100</v>
      </c>
      <c r="I83" s="25"/>
      <c r="J83" s="26" t="s">
        <v>311</v>
      </c>
    </row>
    <row r="84" spans="1:10" ht="11" customHeight="1" x14ac:dyDescent="0.25">
      <c r="A84" s="13" t="s">
        <v>352</v>
      </c>
      <c r="B84" s="31" t="s">
        <v>21</v>
      </c>
      <c r="C84" s="28" t="s">
        <v>133</v>
      </c>
      <c r="D84" s="24" t="s">
        <v>475</v>
      </c>
      <c r="E84" s="24"/>
      <c r="F84" s="24" t="s">
        <v>476</v>
      </c>
      <c r="G84" s="24" t="s">
        <v>477</v>
      </c>
      <c r="H84" s="24" t="s">
        <v>80</v>
      </c>
      <c r="I84" s="25"/>
      <c r="J84" s="26" t="s">
        <v>311</v>
      </c>
    </row>
    <row r="85" spans="1:10" ht="11" customHeight="1" x14ac:dyDescent="0.25">
      <c r="A85" s="13" t="s">
        <v>352</v>
      </c>
      <c r="B85" s="31" t="s">
        <v>21</v>
      </c>
      <c r="C85" s="28" t="s">
        <v>120</v>
      </c>
      <c r="D85" s="24" t="s">
        <v>541</v>
      </c>
      <c r="E85" s="24"/>
      <c r="F85" s="24" t="s">
        <v>542</v>
      </c>
      <c r="G85" s="24" t="s">
        <v>543</v>
      </c>
      <c r="H85" s="24" t="s">
        <v>81</v>
      </c>
      <c r="I85" s="25"/>
      <c r="J85" s="26" t="s">
        <v>311</v>
      </c>
    </row>
    <row r="86" spans="1:10" ht="11" customHeight="1" x14ac:dyDescent="0.25">
      <c r="A86" s="13" t="s">
        <v>352</v>
      </c>
      <c r="B86" s="31" t="s">
        <v>21</v>
      </c>
      <c r="C86" s="28" t="s">
        <v>143</v>
      </c>
      <c r="D86" s="24" t="s">
        <v>616</v>
      </c>
      <c r="E86" s="24"/>
      <c r="F86" s="24" t="s">
        <v>617</v>
      </c>
      <c r="G86" s="24" t="s">
        <v>618</v>
      </c>
      <c r="H86" s="24" t="s">
        <v>69</v>
      </c>
      <c r="I86" s="25"/>
      <c r="J86" s="26" t="s">
        <v>311</v>
      </c>
    </row>
    <row r="87" spans="1:10" ht="11" customHeight="1" x14ac:dyDescent="0.25">
      <c r="A87" s="13" t="s">
        <v>352</v>
      </c>
      <c r="B87" s="31" t="s">
        <v>21</v>
      </c>
      <c r="C87" s="28" t="s">
        <v>125</v>
      </c>
      <c r="D87" s="24" t="s">
        <v>555</v>
      </c>
      <c r="E87" s="24"/>
      <c r="F87" s="24" t="s">
        <v>556</v>
      </c>
      <c r="G87" s="24" t="s">
        <v>557</v>
      </c>
      <c r="H87" s="24" t="s">
        <v>56</v>
      </c>
      <c r="I87" s="25"/>
      <c r="J87" s="26" t="s">
        <v>311</v>
      </c>
    </row>
    <row r="88" spans="1:10" ht="11" customHeight="1" x14ac:dyDescent="0.25">
      <c r="A88" s="13" t="s">
        <v>352</v>
      </c>
      <c r="B88" s="31" t="s">
        <v>21</v>
      </c>
      <c r="C88" s="28" t="s">
        <v>145</v>
      </c>
      <c r="D88" s="24" t="s">
        <v>637</v>
      </c>
      <c r="E88" s="24"/>
      <c r="F88" s="24" t="s">
        <v>501</v>
      </c>
      <c r="G88" s="24" t="s">
        <v>638</v>
      </c>
      <c r="H88" s="24" t="s">
        <v>107</v>
      </c>
      <c r="I88" s="25"/>
      <c r="J88" s="26" t="s">
        <v>311</v>
      </c>
    </row>
    <row r="89" spans="1:10" ht="11" customHeight="1" x14ac:dyDescent="0.25">
      <c r="A89" s="13" t="s">
        <v>352</v>
      </c>
      <c r="B89" s="31" t="s">
        <v>21</v>
      </c>
      <c r="C89" s="28" t="s">
        <v>140</v>
      </c>
      <c r="D89" s="24" t="str">
        <f>HYPERLINK("https://agenda.liternet.ro/cronici/dunkirk.html","Dunkirk *)")</f>
        <v>Dunkirk *)</v>
      </c>
      <c r="E89" s="24"/>
      <c r="F89" s="24" t="s">
        <v>435</v>
      </c>
      <c r="G89" s="24" t="s">
        <v>478</v>
      </c>
      <c r="H89" s="24" t="s">
        <v>80</v>
      </c>
      <c r="I89" s="25"/>
      <c r="J89" s="26" t="s">
        <v>311</v>
      </c>
    </row>
    <row r="90" spans="1:10" ht="11" customHeight="1" x14ac:dyDescent="0.25">
      <c r="A90" s="13" t="s">
        <v>352</v>
      </c>
      <c r="B90" s="31" t="s">
        <v>21</v>
      </c>
      <c r="C90" s="28" t="s">
        <v>121</v>
      </c>
      <c r="D90" s="24" t="s">
        <v>544</v>
      </c>
      <c r="E90" s="24"/>
      <c r="F90" s="24" t="s">
        <v>545</v>
      </c>
      <c r="G90" s="24" t="s">
        <v>546</v>
      </c>
      <c r="H90" s="24" t="s">
        <v>81</v>
      </c>
      <c r="I90" s="25"/>
      <c r="J90" s="26" t="s">
        <v>311</v>
      </c>
    </row>
    <row r="91" spans="1:10" ht="11" customHeight="1" x14ac:dyDescent="0.25">
      <c r="A91" s="13" t="s">
        <v>352</v>
      </c>
      <c r="B91" s="31" t="s">
        <v>21</v>
      </c>
      <c r="C91" s="28" t="s">
        <v>137</v>
      </c>
      <c r="D91" s="24" t="s">
        <v>609</v>
      </c>
      <c r="E91" s="24"/>
      <c r="F91" s="24" t="s">
        <v>610</v>
      </c>
      <c r="G91" s="24" t="s">
        <v>611</v>
      </c>
      <c r="H91" s="24" t="s">
        <v>138</v>
      </c>
      <c r="I91" s="25"/>
      <c r="J91" s="26" t="s">
        <v>311</v>
      </c>
    </row>
    <row r="92" spans="1:10" ht="11" customHeight="1" x14ac:dyDescent="0.25">
      <c r="A92" s="13" t="s">
        <v>352</v>
      </c>
      <c r="B92" s="31" t="s">
        <v>21</v>
      </c>
      <c r="C92" s="28" t="s">
        <v>126</v>
      </c>
      <c r="D92" s="24" t="s">
        <v>558</v>
      </c>
      <c r="E92" s="24"/>
      <c r="F92" s="24" t="s">
        <v>559</v>
      </c>
      <c r="G92" s="24" t="s">
        <v>560</v>
      </c>
      <c r="H92" s="24" t="s">
        <v>56</v>
      </c>
      <c r="I92" s="25"/>
      <c r="J92" s="26" t="s">
        <v>311</v>
      </c>
    </row>
    <row r="93" spans="1:10" ht="11" customHeight="1" x14ac:dyDescent="0.25">
      <c r="A93" s="13" t="s">
        <v>352</v>
      </c>
      <c r="B93" s="31" t="s">
        <v>21</v>
      </c>
      <c r="C93" s="28" t="s">
        <v>112</v>
      </c>
      <c r="D93" s="24" t="s">
        <v>509</v>
      </c>
      <c r="E93" s="24"/>
      <c r="F93" s="24" t="s">
        <v>510</v>
      </c>
      <c r="G93" s="24" t="s">
        <v>511</v>
      </c>
      <c r="H93" s="24" t="s">
        <v>113</v>
      </c>
      <c r="I93" s="25"/>
      <c r="J93" s="26" t="s">
        <v>385</v>
      </c>
    </row>
    <row r="94" spans="1:10" ht="11" customHeight="1" x14ac:dyDescent="0.25">
      <c r="A94" s="13" t="s">
        <v>352</v>
      </c>
      <c r="B94" s="31" t="s">
        <v>21</v>
      </c>
      <c r="C94" s="28" t="s">
        <v>115</v>
      </c>
      <c r="D94" s="24" t="s">
        <v>527</v>
      </c>
      <c r="E94" s="24"/>
      <c r="F94" s="24" t="s">
        <v>528</v>
      </c>
      <c r="G94" s="24" t="s">
        <v>529</v>
      </c>
      <c r="H94" s="24" t="s">
        <v>88</v>
      </c>
      <c r="I94" s="25"/>
      <c r="J94" s="26" t="s">
        <v>311</v>
      </c>
    </row>
    <row r="95" spans="1:10" ht="11" customHeight="1" x14ac:dyDescent="0.25">
      <c r="A95" s="13" t="s">
        <v>352</v>
      </c>
      <c r="B95" s="31" t="s">
        <v>21</v>
      </c>
      <c r="C95" s="28" t="s">
        <v>115</v>
      </c>
      <c r="D95" s="24" t="s">
        <v>639</v>
      </c>
      <c r="E95" s="24"/>
      <c r="F95" s="24" t="s">
        <v>501</v>
      </c>
      <c r="G95" s="24" t="s">
        <v>640</v>
      </c>
      <c r="H95" s="24" t="s">
        <v>107</v>
      </c>
      <c r="I95" s="25"/>
      <c r="J95" s="26" t="s">
        <v>311</v>
      </c>
    </row>
    <row r="96" spans="1:10" ht="11" customHeight="1" x14ac:dyDescent="0.25">
      <c r="A96" s="13" t="s">
        <v>352</v>
      </c>
      <c r="B96" s="31" t="s">
        <v>21</v>
      </c>
      <c r="C96" s="28" t="s">
        <v>141</v>
      </c>
      <c r="D96" s="24" t="str">
        <f>HYPERLINK("https://agenda.liternet.ro/cronici/intime.html","In Time *)")</f>
        <v>In Time *)</v>
      </c>
      <c r="E96" s="24"/>
      <c r="F96" s="24" t="s">
        <v>614</v>
      </c>
      <c r="G96" s="24" t="s">
        <v>615</v>
      </c>
      <c r="H96" s="24" t="s">
        <v>80</v>
      </c>
      <c r="I96" s="25"/>
      <c r="J96" s="26" t="s">
        <v>311</v>
      </c>
    </row>
    <row r="97" spans="1:10" ht="11" customHeight="1" x14ac:dyDescent="0.25">
      <c r="A97" s="13" t="s">
        <v>352</v>
      </c>
      <c r="B97" s="31" t="s">
        <v>21</v>
      </c>
      <c r="C97" s="28" t="s">
        <v>141</v>
      </c>
      <c r="D97" s="24" t="s">
        <v>619</v>
      </c>
      <c r="E97" s="24"/>
      <c r="F97" s="24" t="s">
        <v>620</v>
      </c>
      <c r="G97" s="24" t="s">
        <v>621</v>
      </c>
      <c r="H97" s="24" t="s">
        <v>69</v>
      </c>
      <c r="I97" s="25"/>
      <c r="J97" s="26" t="s">
        <v>311</v>
      </c>
    </row>
    <row r="98" spans="1:10" ht="11" customHeight="1" x14ac:dyDescent="0.25">
      <c r="A98" s="13" t="s">
        <v>352</v>
      </c>
      <c r="B98" s="31" t="s">
        <v>21</v>
      </c>
      <c r="C98" s="28" t="s">
        <v>33</v>
      </c>
      <c r="D98" s="24" t="s">
        <v>512</v>
      </c>
      <c r="E98" s="24"/>
      <c r="F98" s="24" t="s">
        <v>513</v>
      </c>
      <c r="G98" s="24" t="s">
        <v>514</v>
      </c>
      <c r="H98" s="24" t="s">
        <v>85</v>
      </c>
      <c r="I98" s="25"/>
      <c r="J98" s="26" t="s">
        <v>311</v>
      </c>
    </row>
    <row r="99" spans="1:10" ht="11" customHeight="1" x14ac:dyDescent="0.25">
      <c r="A99" s="13" t="s">
        <v>352</v>
      </c>
      <c r="B99" s="31" t="s">
        <v>21</v>
      </c>
      <c r="C99" s="28" t="s">
        <v>127</v>
      </c>
      <c r="D99" s="24" t="s">
        <v>561</v>
      </c>
      <c r="E99" s="24"/>
      <c r="F99" s="24" t="s">
        <v>562</v>
      </c>
      <c r="G99" s="24" t="s">
        <v>563</v>
      </c>
      <c r="H99" s="24" t="s">
        <v>56</v>
      </c>
      <c r="I99" s="25"/>
      <c r="J99" s="26" t="s">
        <v>311</v>
      </c>
    </row>
    <row r="100" spans="1:10" ht="11" customHeight="1" x14ac:dyDescent="0.25">
      <c r="A100" s="13" t="s">
        <v>352</v>
      </c>
      <c r="B100" s="31" t="s">
        <v>21</v>
      </c>
      <c r="C100" s="28" t="s">
        <v>134</v>
      </c>
      <c r="D100" s="24" t="s">
        <v>592</v>
      </c>
      <c r="E100" s="24"/>
      <c r="F100" s="24" t="s">
        <v>593</v>
      </c>
      <c r="G100" s="24" t="s">
        <v>594</v>
      </c>
      <c r="H100" s="24" t="s">
        <v>99</v>
      </c>
      <c r="I100" s="25"/>
      <c r="J100" s="26" t="s">
        <v>311</v>
      </c>
    </row>
    <row r="101" spans="1:10" ht="11" customHeight="1" x14ac:dyDescent="0.25">
      <c r="A101" s="13" t="s">
        <v>352</v>
      </c>
      <c r="B101" s="31" t="s">
        <v>21</v>
      </c>
      <c r="C101" s="28" t="s">
        <v>118</v>
      </c>
      <c r="D101" s="24" t="str">
        <f>HYPERLINK("https://agenda.liternet.ro/cronici/creator.html","The Creator *)")</f>
        <v>The Creator *)</v>
      </c>
      <c r="E101" s="24"/>
      <c r="F101" s="24" t="s">
        <v>533</v>
      </c>
      <c r="G101" s="24" t="s">
        <v>534</v>
      </c>
      <c r="H101" s="24" t="s">
        <v>90</v>
      </c>
      <c r="I101" s="25"/>
      <c r="J101" s="26" t="s">
        <v>311</v>
      </c>
    </row>
    <row r="102" spans="1:10" ht="11" customHeight="1" x14ac:dyDescent="0.25">
      <c r="A102" s="13" t="s">
        <v>352</v>
      </c>
      <c r="B102" s="31" t="s">
        <v>21</v>
      </c>
      <c r="C102" s="28" t="s">
        <v>118</v>
      </c>
      <c r="D102" s="24" t="s">
        <v>585</v>
      </c>
      <c r="E102" s="24"/>
      <c r="F102" s="24" t="s">
        <v>586</v>
      </c>
      <c r="G102" s="24" t="s">
        <v>587</v>
      </c>
      <c r="H102" s="24" t="s">
        <v>98</v>
      </c>
      <c r="I102" s="25"/>
      <c r="J102" s="26" t="s">
        <v>311</v>
      </c>
    </row>
    <row r="103" spans="1:10" ht="11" customHeight="1" x14ac:dyDescent="0.25">
      <c r="A103" s="13" t="s">
        <v>352</v>
      </c>
      <c r="B103" s="31" t="s">
        <v>21</v>
      </c>
      <c r="C103" s="28" t="s">
        <v>31</v>
      </c>
      <c r="D103" s="24" t="s">
        <v>569</v>
      </c>
      <c r="E103" s="24"/>
      <c r="F103" s="24" t="s">
        <v>570</v>
      </c>
      <c r="G103" s="24" t="s">
        <v>571</v>
      </c>
      <c r="H103" s="24" t="s">
        <v>96</v>
      </c>
      <c r="I103" s="25"/>
      <c r="J103" s="26" t="s">
        <v>311</v>
      </c>
    </row>
    <row r="104" spans="1:10" ht="11" customHeight="1" x14ac:dyDescent="0.25">
      <c r="A104" s="13" t="s">
        <v>352</v>
      </c>
      <c r="B104" s="31" t="s">
        <v>21</v>
      </c>
      <c r="C104" s="28" t="s">
        <v>106</v>
      </c>
      <c r="D104" s="24" t="s">
        <v>622</v>
      </c>
      <c r="E104" s="24"/>
      <c r="F104" s="24" t="s">
        <v>623</v>
      </c>
      <c r="G104" s="24" t="s">
        <v>624</v>
      </c>
      <c r="H104" s="24" t="s">
        <v>69</v>
      </c>
      <c r="I104" s="25"/>
      <c r="J104" s="26" t="s">
        <v>311</v>
      </c>
    </row>
    <row r="105" spans="1:10" ht="11" customHeight="1" x14ac:dyDescent="0.25">
      <c r="A105" s="13" t="s">
        <v>352</v>
      </c>
      <c r="B105" s="31" t="s">
        <v>21</v>
      </c>
      <c r="C105" s="28" t="s">
        <v>122</v>
      </c>
      <c r="D105" s="24" t="str">
        <f>HYPERLINK("https://agenda.liternet.ro/cronici/bohemianrhapsody.html","Bohemian Rhapsody *)")</f>
        <v>Bohemian Rhapsody *)</v>
      </c>
      <c r="E105" s="24"/>
      <c r="F105" s="24" t="s">
        <v>547</v>
      </c>
      <c r="G105" s="24" t="s">
        <v>548</v>
      </c>
      <c r="H105" s="24" t="s">
        <v>81</v>
      </c>
      <c r="I105" s="25"/>
      <c r="J105" s="26" t="s">
        <v>311</v>
      </c>
    </row>
    <row r="106" spans="1:10" ht="11" customHeight="1" x14ac:dyDescent="0.25">
      <c r="A106" s="13" t="s">
        <v>352</v>
      </c>
      <c r="B106" s="31" t="s">
        <v>21</v>
      </c>
      <c r="C106" s="28" t="s">
        <v>122</v>
      </c>
      <c r="D106" s="24" t="str">
        <f>HYPERLINK("https://agenda.liternet.ro/cronici/turbo.html","Turbo *)")</f>
        <v>Turbo *)</v>
      </c>
      <c r="E106" s="24"/>
      <c r="F106" s="24" t="s">
        <v>605</v>
      </c>
      <c r="G106" s="24" t="s">
        <v>606</v>
      </c>
      <c r="H106" s="24" t="s">
        <v>100</v>
      </c>
      <c r="I106" s="25"/>
      <c r="J106" s="26" t="s">
        <v>311</v>
      </c>
    </row>
    <row r="107" spans="1:10" ht="11" customHeight="1" x14ac:dyDescent="0.25">
      <c r="A107" s="13" t="s">
        <v>352</v>
      </c>
      <c r="B107" s="31" t="s">
        <v>21</v>
      </c>
      <c r="C107" s="28" t="s">
        <v>122</v>
      </c>
      <c r="D107" s="24" t="s">
        <v>641</v>
      </c>
      <c r="E107" s="24"/>
      <c r="F107" s="24" t="s">
        <v>501</v>
      </c>
      <c r="G107" s="24" t="s">
        <v>642</v>
      </c>
      <c r="H107" s="24" t="s">
        <v>107</v>
      </c>
      <c r="I107" s="25"/>
      <c r="J107" s="26" t="s">
        <v>311</v>
      </c>
    </row>
    <row r="108" spans="1:10" ht="11" customHeight="1" x14ac:dyDescent="0.25">
      <c r="A108" s="13" t="s">
        <v>352</v>
      </c>
      <c r="B108" s="31" t="s">
        <v>21</v>
      </c>
      <c r="C108" s="28" t="s">
        <v>128</v>
      </c>
      <c r="D108" s="24" t="s">
        <v>564</v>
      </c>
      <c r="E108" s="24"/>
      <c r="F108" s="24" t="s">
        <v>565</v>
      </c>
      <c r="G108" s="24" t="s">
        <v>566</v>
      </c>
      <c r="H108" s="24" t="s">
        <v>56</v>
      </c>
      <c r="I108" s="25"/>
      <c r="J108" s="26" t="s">
        <v>311</v>
      </c>
    </row>
    <row r="109" spans="1:10" ht="11" customHeight="1" x14ac:dyDescent="0.25">
      <c r="A109" s="13" t="s">
        <v>352</v>
      </c>
      <c r="B109" s="31" t="s">
        <v>21</v>
      </c>
      <c r="C109" s="28" t="s">
        <v>128</v>
      </c>
      <c r="D109" s="24" t="str">
        <f>HYPERLINK("https://agenda.liternet.ro/cronici/69pescararichter.html","6,9 pe scara Richter *)")</f>
        <v>6,9 pe scara Richter *)</v>
      </c>
      <c r="E109" s="24"/>
      <c r="F109" s="24" t="s">
        <v>654</v>
      </c>
      <c r="G109" s="24" t="s">
        <v>655</v>
      </c>
      <c r="H109" s="24" t="s">
        <v>146</v>
      </c>
      <c r="I109" s="25"/>
      <c r="J109" s="26" t="s">
        <v>311</v>
      </c>
    </row>
    <row r="110" spans="1:10" ht="11" customHeight="1" x14ac:dyDescent="0.25">
      <c r="A110" s="13" t="s">
        <v>352</v>
      </c>
      <c r="B110" s="31" t="s">
        <v>21</v>
      </c>
      <c r="C110" s="28" t="s">
        <v>26</v>
      </c>
      <c r="D110" s="24" t="s">
        <v>535</v>
      </c>
      <c r="E110" s="24"/>
      <c r="F110" s="24" t="s">
        <v>536</v>
      </c>
      <c r="G110" s="24" t="s">
        <v>537</v>
      </c>
      <c r="H110" s="24" t="s">
        <v>90</v>
      </c>
      <c r="I110" s="25"/>
      <c r="J110" s="26" t="s">
        <v>311</v>
      </c>
    </row>
    <row r="111" spans="1:10" ht="11" customHeight="1" x14ac:dyDescent="0.25">
      <c r="A111" s="13" t="s">
        <v>352</v>
      </c>
      <c r="B111" s="31" t="s">
        <v>21</v>
      </c>
      <c r="C111" s="28" t="s">
        <v>26</v>
      </c>
      <c r="D111" s="24" t="s">
        <v>575</v>
      </c>
      <c r="E111" s="24"/>
      <c r="F111" s="24" t="s">
        <v>576</v>
      </c>
      <c r="G111" s="24" t="s">
        <v>577</v>
      </c>
      <c r="H111" s="24" t="s">
        <v>97</v>
      </c>
      <c r="I111" s="25"/>
      <c r="J111" s="26" t="s">
        <v>311</v>
      </c>
    </row>
    <row r="112" spans="1:10" ht="11" customHeight="1" x14ac:dyDescent="0.25">
      <c r="A112" s="13" t="s">
        <v>352</v>
      </c>
      <c r="B112" s="31" t="s">
        <v>21</v>
      </c>
      <c r="C112" s="28" t="s">
        <v>26</v>
      </c>
      <c r="D112" s="24" t="str">
        <f>HYPERLINK("https://agenda.liternet.ro/cronici/copland.html","Cop Land *)")</f>
        <v>Cop Land *)</v>
      </c>
      <c r="E112" s="24"/>
      <c r="F112" s="24" t="s">
        <v>588</v>
      </c>
      <c r="G112" s="24" t="s">
        <v>589</v>
      </c>
      <c r="H112" s="24" t="s">
        <v>98</v>
      </c>
      <c r="I112" s="25"/>
      <c r="J112" s="26" t="s">
        <v>437</v>
      </c>
    </row>
    <row r="113" spans="1:10" ht="11" customHeight="1" x14ac:dyDescent="0.25">
      <c r="A113" s="13" t="s">
        <v>352</v>
      </c>
      <c r="B113" s="31" t="s">
        <v>21</v>
      </c>
      <c r="C113" s="28" t="s">
        <v>26</v>
      </c>
      <c r="D113" s="24" t="s">
        <v>595</v>
      </c>
      <c r="E113" s="24"/>
      <c r="F113" s="24" t="s">
        <v>596</v>
      </c>
      <c r="G113" s="24" t="s">
        <v>597</v>
      </c>
      <c r="H113" s="24" t="s">
        <v>99</v>
      </c>
      <c r="I113" s="25"/>
      <c r="J113" s="26" t="s">
        <v>311</v>
      </c>
    </row>
    <row r="114" spans="1:10" ht="11" customHeight="1" x14ac:dyDescent="0.25">
      <c r="A114" s="13" t="s">
        <v>352</v>
      </c>
      <c r="B114" s="31" t="s">
        <v>21</v>
      </c>
      <c r="C114" s="28" t="s">
        <v>26</v>
      </c>
      <c r="D114" s="24" t="s">
        <v>643</v>
      </c>
      <c r="E114" s="24"/>
      <c r="F114" s="24" t="s">
        <v>644</v>
      </c>
      <c r="G114" s="24" t="s">
        <v>645</v>
      </c>
      <c r="H114" s="24" t="s">
        <v>107</v>
      </c>
      <c r="I114" s="25"/>
      <c r="J114" s="26" t="s">
        <v>311</v>
      </c>
    </row>
    <row r="115" spans="1:10" ht="11" customHeight="1" x14ac:dyDescent="0.25">
      <c r="A115" s="13" t="s">
        <v>352</v>
      </c>
      <c r="B115" s="31" t="s">
        <v>21</v>
      </c>
      <c r="C115" s="28" t="s">
        <v>111</v>
      </c>
      <c r="D115" s="24" t="str">
        <f>HYPERLINK("https://agenda.liternet.ro/cronici/thecurseofthejade.html","The Curse of Jade Scorpio *)")</f>
        <v>The Curse of Jade Scorpio *)</v>
      </c>
      <c r="E115" s="24"/>
      <c r="F115" s="24" t="s">
        <v>507</v>
      </c>
      <c r="G115" s="24" t="s">
        <v>508</v>
      </c>
      <c r="H115" s="24" t="s">
        <v>65</v>
      </c>
      <c r="I115" s="25"/>
      <c r="J115" s="26" t="s">
        <v>385</v>
      </c>
    </row>
    <row r="116" spans="1:10" ht="11" customHeight="1" x14ac:dyDescent="0.25">
      <c r="A116" s="13" t="s">
        <v>352</v>
      </c>
      <c r="B116" s="31" t="s">
        <v>21</v>
      </c>
      <c r="C116" s="28" t="s">
        <v>55</v>
      </c>
      <c r="D116" s="24" t="s">
        <v>625</v>
      </c>
      <c r="E116" s="24"/>
      <c r="F116" s="24" t="s">
        <v>626</v>
      </c>
      <c r="G116" s="24" t="s">
        <v>627</v>
      </c>
      <c r="H116" s="24" t="s">
        <v>69</v>
      </c>
      <c r="I116" s="25"/>
      <c r="J116" s="26" t="s">
        <v>311</v>
      </c>
    </row>
    <row r="117" spans="1:10" ht="11" customHeight="1" x14ac:dyDescent="0.25">
      <c r="A117" s="13" t="s">
        <v>352</v>
      </c>
      <c r="B117" s="31" t="s">
        <v>21</v>
      </c>
      <c r="C117" s="28" t="s">
        <v>75</v>
      </c>
      <c r="D117" s="24" t="str">
        <f>HYPERLINK("https://agenda.liternet.ro/cronici/score.html","The Score *)")</f>
        <v>The Score *)</v>
      </c>
      <c r="E117" s="24"/>
      <c r="F117" s="24" t="s">
        <v>520</v>
      </c>
      <c r="G117" s="24" t="s">
        <v>521</v>
      </c>
      <c r="H117" s="24" t="s">
        <v>86</v>
      </c>
      <c r="I117" s="25"/>
      <c r="J117" s="26" t="s">
        <v>437</v>
      </c>
    </row>
    <row r="118" spans="1:10" ht="11" customHeight="1" x14ac:dyDescent="0.25">
      <c r="A118" s="13" t="s">
        <v>352</v>
      </c>
      <c r="B118" s="31" t="s">
        <v>21</v>
      </c>
      <c r="C118" s="28" t="s">
        <v>75</v>
      </c>
      <c r="D118" s="24" t="str">
        <f>HYPERLINK("https://agenda.liternet.ro/cronici/burlesque.html","Burlesque *)")</f>
        <v>Burlesque *)</v>
      </c>
      <c r="E118" s="24"/>
      <c r="F118" s="24" t="s">
        <v>607</v>
      </c>
      <c r="G118" s="24" t="s">
        <v>608</v>
      </c>
      <c r="H118" s="24" t="s">
        <v>100</v>
      </c>
      <c r="I118" s="25"/>
      <c r="J118" s="26" t="s">
        <v>311</v>
      </c>
    </row>
    <row r="119" spans="1:10" ht="11" customHeight="1" x14ac:dyDescent="0.25">
      <c r="A119" s="13" t="s">
        <v>352</v>
      </c>
      <c r="B119" s="31" t="s">
        <v>21</v>
      </c>
      <c r="C119" s="28" t="s">
        <v>123</v>
      </c>
      <c r="D119" s="24" t="s">
        <v>549</v>
      </c>
      <c r="E119" s="24"/>
      <c r="F119" s="24" t="s">
        <v>550</v>
      </c>
      <c r="G119" s="24" t="s">
        <v>551</v>
      </c>
      <c r="H119" s="24" t="s">
        <v>81</v>
      </c>
      <c r="I119" s="25"/>
      <c r="J119" s="26" t="s">
        <v>311</v>
      </c>
    </row>
    <row r="120" spans="1:10" ht="11" customHeight="1" x14ac:dyDescent="0.25">
      <c r="A120" s="13" t="s">
        <v>352</v>
      </c>
      <c r="B120" s="31" t="s">
        <v>21</v>
      </c>
      <c r="C120" s="28" t="s">
        <v>58</v>
      </c>
      <c r="D120" s="24" t="s">
        <v>389</v>
      </c>
      <c r="E120" s="24"/>
      <c r="F120" s="24" t="s">
        <v>390</v>
      </c>
      <c r="G120" s="24" t="s">
        <v>391</v>
      </c>
      <c r="H120" s="24" t="s">
        <v>56</v>
      </c>
      <c r="I120" s="25"/>
      <c r="J120" s="26" t="s">
        <v>311</v>
      </c>
    </row>
    <row r="121" spans="1:10" ht="11" customHeight="1" x14ac:dyDescent="0.25">
      <c r="A121" s="13" t="s">
        <v>352</v>
      </c>
      <c r="B121" s="31" t="s">
        <v>21</v>
      </c>
      <c r="C121" s="28" t="s">
        <v>58</v>
      </c>
      <c r="D121" s="24" t="s">
        <v>628</v>
      </c>
      <c r="E121" s="24"/>
      <c r="F121" s="24" t="s">
        <v>629</v>
      </c>
      <c r="G121" s="24" t="s">
        <v>630</v>
      </c>
      <c r="H121" s="24" t="s">
        <v>69</v>
      </c>
      <c r="I121" s="25"/>
      <c r="J121" s="26" t="s">
        <v>311</v>
      </c>
    </row>
    <row r="122" spans="1:10" ht="11" customHeight="1" x14ac:dyDescent="0.25">
      <c r="A122" s="13" t="s">
        <v>352</v>
      </c>
      <c r="B122" s="31" t="s">
        <v>21</v>
      </c>
      <c r="C122" s="28" t="s">
        <v>147</v>
      </c>
      <c r="D122" s="24" t="str">
        <f>HYPERLINK("https://agenda.liternet.ro/cronici/epericolososporgersi.html","E pericoloso sporgersi *)")</f>
        <v>E pericoloso sporgersi *)</v>
      </c>
      <c r="E122" s="24"/>
      <c r="F122" s="24" t="s">
        <v>654</v>
      </c>
      <c r="G122" s="24" t="s">
        <v>656</v>
      </c>
      <c r="H122" s="24" t="s">
        <v>146</v>
      </c>
      <c r="I122" s="25"/>
      <c r="J122" s="26" t="s">
        <v>314</v>
      </c>
    </row>
    <row r="123" spans="1:10" ht="11" customHeight="1" x14ac:dyDescent="0.25">
      <c r="A123" s="13" t="s">
        <v>352</v>
      </c>
      <c r="B123" s="31" t="s">
        <v>21</v>
      </c>
      <c r="C123" s="28" t="s">
        <v>135</v>
      </c>
      <c r="D123" s="24" t="s">
        <v>598</v>
      </c>
      <c r="E123" s="24"/>
      <c r="F123" s="24" t="s">
        <v>462</v>
      </c>
      <c r="G123" s="24" t="s">
        <v>599</v>
      </c>
      <c r="H123" s="24" t="s">
        <v>99</v>
      </c>
      <c r="I123" s="25"/>
      <c r="J123" s="26" t="s">
        <v>437</v>
      </c>
    </row>
    <row r="124" spans="1:10" ht="11" customHeight="1" x14ac:dyDescent="0.25">
      <c r="A124" s="13" t="s">
        <v>352</v>
      </c>
      <c r="B124" s="31" t="s">
        <v>21</v>
      </c>
      <c r="C124" s="28" t="s">
        <v>135</v>
      </c>
      <c r="D124" s="24" t="s">
        <v>646</v>
      </c>
      <c r="E124" s="24"/>
      <c r="F124" s="24" t="s">
        <v>647</v>
      </c>
      <c r="G124" s="24" t="s">
        <v>648</v>
      </c>
      <c r="H124" s="24" t="s">
        <v>107</v>
      </c>
      <c r="I124" s="25"/>
      <c r="J124" s="26" t="s">
        <v>311</v>
      </c>
    </row>
    <row r="125" spans="1:10" ht="11" customHeight="1" x14ac:dyDescent="0.25">
      <c r="A125" s="13" t="s">
        <v>352</v>
      </c>
      <c r="B125" s="31" t="s">
        <v>21</v>
      </c>
      <c r="C125" s="28" t="s">
        <v>40</v>
      </c>
      <c r="D125" s="24" t="s">
        <v>572</v>
      </c>
      <c r="E125" s="24"/>
      <c r="F125" s="24" t="s">
        <v>573</v>
      </c>
      <c r="G125" s="24" t="s">
        <v>574</v>
      </c>
      <c r="H125" s="24" t="s">
        <v>96</v>
      </c>
      <c r="I125" s="25"/>
      <c r="J125" s="26" t="s">
        <v>311</v>
      </c>
    </row>
    <row r="126" spans="1:10" ht="11" customHeight="1" x14ac:dyDescent="0.25">
      <c r="A126" s="13" t="s">
        <v>352</v>
      </c>
      <c r="B126" s="31" t="s">
        <v>21</v>
      </c>
      <c r="C126" s="28" t="s">
        <v>124</v>
      </c>
      <c r="D126" s="24" t="s">
        <v>552</v>
      </c>
      <c r="E126" s="24"/>
      <c r="F126" s="24" t="s">
        <v>553</v>
      </c>
      <c r="G126" s="24" t="s">
        <v>554</v>
      </c>
      <c r="H126" s="24" t="s">
        <v>81</v>
      </c>
      <c r="I126" s="25"/>
      <c r="J126" s="26" t="s">
        <v>385</v>
      </c>
    </row>
    <row r="127" spans="1:10" ht="11" customHeight="1" x14ac:dyDescent="0.25">
      <c r="A127" s="13" t="s">
        <v>352</v>
      </c>
      <c r="B127" s="31" t="s">
        <v>21</v>
      </c>
      <c r="C127" s="28" t="s">
        <v>68</v>
      </c>
      <c r="D127" s="24" t="s">
        <v>578</v>
      </c>
      <c r="E127" s="24"/>
      <c r="F127" s="24" t="s">
        <v>579</v>
      </c>
      <c r="G127" s="24" t="s">
        <v>580</v>
      </c>
      <c r="H127" s="24" t="s">
        <v>97</v>
      </c>
      <c r="I127" s="25"/>
      <c r="J127" s="26" t="s">
        <v>311</v>
      </c>
    </row>
    <row r="128" spans="1:10" ht="11" customHeight="1" x14ac:dyDescent="0.25">
      <c r="A128" s="13" t="s">
        <v>352</v>
      </c>
      <c r="B128" s="31" t="s">
        <v>21</v>
      </c>
      <c r="C128" s="28" t="s">
        <v>63</v>
      </c>
      <c r="D128" s="24" t="str">
        <f>HYPERLINK("https://agenda.liternet.ro/cronici/heartbreakers.html","Heartbreakers *)")</f>
        <v>Heartbreakers *)</v>
      </c>
      <c r="E128" s="24"/>
      <c r="F128" s="24" t="s">
        <v>522</v>
      </c>
      <c r="G128" s="24" t="s">
        <v>523</v>
      </c>
      <c r="H128" s="24" t="s">
        <v>86</v>
      </c>
      <c r="I128" s="25"/>
      <c r="J128" s="26" t="s">
        <v>437</v>
      </c>
    </row>
    <row r="129" spans="1:10" ht="11" customHeight="1" x14ac:dyDescent="0.25">
      <c r="A129" s="13" t="s">
        <v>352</v>
      </c>
      <c r="B129" s="31" t="s">
        <v>21</v>
      </c>
      <c r="C129" s="28" t="s">
        <v>186</v>
      </c>
      <c r="D129" s="24" t="str">
        <f>HYPERLINK("https://agenda.liternet.ro/cronici/revenant.html","The Revenant *)")</f>
        <v>The Revenant *)</v>
      </c>
      <c r="E129" s="24"/>
      <c r="F129" s="24" t="s">
        <v>841</v>
      </c>
      <c r="G129" s="24" t="s">
        <v>842</v>
      </c>
      <c r="H129" s="24" t="s">
        <v>80</v>
      </c>
      <c r="I129" s="25"/>
      <c r="J129" s="26" t="s">
        <v>311</v>
      </c>
    </row>
    <row r="130" spans="1:10" ht="11" customHeight="1" x14ac:dyDescent="0.25">
      <c r="A130" s="13" t="s">
        <v>352</v>
      </c>
      <c r="B130" s="31" t="s">
        <v>21</v>
      </c>
      <c r="C130" s="28" t="s">
        <v>74</v>
      </c>
      <c r="D130" s="24" t="str">
        <f>HYPERLINK("https://agenda.liternet.ro/cronici/gravity.html","Gravity *)")</f>
        <v>Gravity *)</v>
      </c>
      <c r="E130" s="24"/>
      <c r="F130" s="24" t="s">
        <v>633</v>
      </c>
      <c r="G130" s="24" t="s">
        <v>634</v>
      </c>
      <c r="H130" s="24" t="s">
        <v>105</v>
      </c>
      <c r="I130" s="25"/>
      <c r="J130" s="26" t="s">
        <v>311</v>
      </c>
    </row>
    <row r="131" spans="1:10" ht="11" customHeight="1" x14ac:dyDescent="0.25">
      <c r="A131" s="13" t="s">
        <v>352</v>
      </c>
      <c r="B131" s="31" t="s">
        <v>21</v>
      </c>
      <c r="C131" s="28" t="s">
        <v>110</v>
      </c>
      <c r="D131" s="24" t="str">
        <f>HYPERLINK("https://agenda.liternet.ro/cronici/calatorialuigruber.html","Călătoria lui Gruber *)")</f>
        <v>Călătoria lui Gruber *)</v>
      </c>
      <c r="E131" s="24"/>
      <c r="F131" s="24" t="s">
        <v>649</v>
      </c>
      <c r="G131" s="24" t="s">
        <v>650</v>
      </c>
      <c r="H131" s="24" t="s">
        <v>107</v>
      </c>
      <c r="I131" s="25"/>
      <c r="J131" s="26" t="s">
        <v>311</v>
      </c>
    </row>
    <row r="132" spans="1:10" ht="11" customHeight="1" x14ac:dyDescent="0.25">
      <c r="A132" s="13" t="s">
        <v>352</v>
      </c>
      <c r="B132" s="31" t="s">
        <v>21</v>
      </c>
      <c r="C132" s="28" t="s">
        <v>93</v>
      </c>
      <c r="D132" s="24" t="s">
        <v>538</v>
      </c>
      <c r="E132" s="24"/>
      <c r="F132" s="24" t="s">
        <v>539</v>
      </c>
      <c r="G132" s="24" t="s">
        <v>540</v>
      </c>
      <c r="H132" s="24" t="s">
        <v>90</v>
      </c>
      <c r="I132" s="25"/>
      <c r="J132" s="26" t="s">
        <v>311</v>
      </c>
    </row>
    <row r="133" spans="1:10" ht="11" customHeight="1" x14ac:dyDescent="0.25">
      <c r="A133" s="13" t="s">
        <v>352</v>
      </c>
      <c r="B133" s="31" t="s">
        <v>21</v>
      </c>
      <c r="C133" s="28" t="s">
        <v>84</v>
      </c>
      <c r="D133" s="24" t="s">
        <v>657</v>
      </c>
      <c r="E133" s="24"/>
      <c r="F133" s="24" t="s">
        <v>658</v>
      </c>
      <c r="G133" s="24" t="s">
        <v>659</v>
      </c>
      <c r="H133" s="24" t="s">
        <v>146</v>
      </c>
      <c r="I133" s="25"/>
      <c r="J133" s="26" t="s">
        <v>311</v>
      </c>
    </row>
    <row r="134" spans="1:10" ht="11" customHeight="1" x14ac:dyDescent="0.25">
      <c r="A134" s="13" t="s">
        <v>352</v>
      </c>
      <c r="B134" s="31" t="s">
        <v>21</v>
      </c>
      <c r="C134" s="28" t="s">
        <v>1215</v>
      </c>
      <c r="D134" s="24" t="str">
        <f>HYPERLINK("https://agenda.liternet.ro/cronici/thehunted.html","The Hunted *)")</f>
        <v>The Hunted *)</v>
      </c>
      <c r="E134" s="24"/>
      <c r="F134" s="24" t="s">
        <v>612</v>
      </c>
      <c r="G134" s="24" t="s">
        <v>613</v>
      </c>
      <c r="H134" s="24" t="s">
        <v>138</v>
      </c>
      <c r="I134" s="25"/>
      <c r="J134" s="26" t="s">
        <v>311</v>
      </c>
    </row>
    <row r="135" spans="1:10" ht="11" customHeight="1" x14ac:dyDescent="0.25">
      <c r="A135" s="13" t="s">
        <v>352</v>
      </c>
      <c r="B135" s="31" t="s">
        <v>21</v>
      </c>
      <c r="C135" s="28" t="s">
        <v>1216</v>
      </c>
      <c r="D135" s="24" t="s">
        <v>524</v>
      </c>
      <c r="E135" s="24"/>
      <c r="F135" s="24" t="s">
        <v>525</v>
      </c>
      <c r="G135" s="24" t="s">
        <v>526</v>
      </c>
      <c r="H135" s="24" t="s">
        <v>87</v>
      </c>
      <c r="I135" s="25"/>
      <c r="J135" s="26" t="s">
        <v>311</v>
      </c>
    </row>
    <row r="136" spans="1:10" ht="11" customHeight="1" x14ac:dyDescent="0.25">
      <c r="A136" s="13" t="s">
        <v>352</v>
      </c>
      <c r="B136" s="31" t="s">
        <v>21</v>
      </c>
      <c r="C136" s="28" t="s">
        <v>1216</v>
      </c>
      <c r="D136" s="24" t="str">
        <f>HYPERLINK("https://agenda.liternet.ro/cronici/mysticriver.html","Mystic River *)")</f>
        <v>Mystic River *)</v>
      </c>
      <c r="E136" s="24"/>
      <c r="F136" s="24" t="s">
        <v>462</v>
      </c>
      <c r="G136" s="24" t="s">
        <v>600</v>
      </c>
      <c r="H136" s="24" t="s">
        <v>99</v>
      </c>
      <c r="I136" s="25"/>
      <c r="J136" s="26" t="s">
        <v>314</v>
      </c>
    </row>
    <row r="137" spans="1:10" ht="11" customHeight="1" x14ac:dyDescent="0.25">
      <c r="A137" s="13" t="s">
        <v>352</v>
      </c>
      <c r="B137" s="31" t="s">
        <v>21</v>
      </c>
      <c r="C137" s="28" t="s">
        <v>1217</v>
      </c>
      <c r="D137" s="24" t="str">
        <f>HYPERLINK("https://agenda.liternet.ro/cronici/nomadland.html","Nomadland *)")</f>
        <v>Nomadland *)</v>
      </c>
      <c r="E137" s="24"/>
      <c r="F137" s="24" t="s">
        <v>631</v>
      </c>
      <c r="G137" s="24" t="s">
        <v>632</v>
      </c>
      <c r="H137" s="24" t="s">
        <v>69</v>
      </c>
      <c r="I137" s="25"/>
      <c r="J137" s="26" t="s">
        <v>311</v>
      </c>
    </row>
    <row r="138" spans="1:10" ht="11" customHeight="1" x14ac:dyDescent="0.25">
      <c r="A138" s="13" t="s">
        <v>352</v>
      </c>
      <c r="B138" s="31" t="s">
        <v>21</v>
      </c>
      <c r="C138" s="28" t="s">
        <v>1231</v>
      </c>
      <c r="D138" s="24" t="str">
        <f>HYPERLINK("https://agenda.liternet.ro/cronici/sprenord.html","Spre Nord / To the North *)")</f>
        <v>Spre Nord / To the North *)</v>
      </c>
      <c r="E138" s="24"/>
      <c r="F138" s="24" t="s">
        <v>515</v>
      </c>
      <c r="G138" s="24" t="s">
        <v>516</v>
      </c>
      <c r="H138" s="24" t="s">
        <v>114</v>
      </c>
      <c r="I138" s="25"/>
      <c r="J138" s="26" t="s">
        <v>311</v>
      </c>
    </row>
    <row r="139" spans="1:10" ht="11" customHeight="1" x14ac:dyDescent="0.25">
      <c r="A139" s="13" t="s">
        <v>352</v>
      </c>
      <c r="B139" s="31" t="s">
        <v>21</v>
      </c>
      <c r="C139" s="28" t="s">
        <v>1232</v>
      </c>
      <c r="D139" s="24" t="str">
        <f>HYPERLINK("https://agenda.liternet.ro/cronici/reddragon.html","Red Dragon *)")</f>
        <v>Red Dragon *)</v>
      </c>
      <c r="E139" s="24"/>
      <c r="F139" s="24" t="s">
        <v>581</v>
      </c>
      <c r="G139" s="24" t="s">
        <v>582</v>
      </c>
      <c r="H139" s="24" t="s">
        <v>97</v>
      </c>
      <c r="I139" s="25"/>
      <c r="J139" s="26" t="s">
        <v>311</v>
      </c>
    </row>
    <row r="140" spans="1:10" ht="11" customHeight="1" x14ac:dyDescent="0.25">
      <c r="A140" s="13" t="s">
        <v>357</v>
      </c>
      <c r="B140" s="31" t="s">
        <v>23</v>
      </c>
      <c r="C140" s="28" t="s">
        <v>155</v>
      </c>
      <c r="D140" s="24" t="s">
        <v>535</v>
      </c>
      <c r="E140" s="24"/>
      <c r="F140" s="24" t="s">
        <v>536</v>
      </c>
      <c r="G140" s="24" t="s">
        <v>537</v>
      </c>
      <c r="H140" s="24" t="s">
        <v>90</v>
      </c>
      <c r="I140" s="25"/>
      <c r="J140" s="26" t="s">
        <v>311</v>
      </c>
    </row>
    <row r="141" spans="1:10" ht="11" customHeight="1" x14ac:dyDescent="0.25">
      <c r="A141" s="13" t="s">
        <v>357</v>
      </c>
      <c r="B141" s="31" t="s">
        <v>23</v>
      </c>
      <c r="C141" s="28" t="s">
        <v>119</v>
      </c>
      <c r="D141" s="24" t="str">
        <f>HYPERLINK("https://agenda.liternet.ro/cronici/spiderman2.html","Spider-Man 2 *)")</f>
        <v>Spider-Man 2 *)</v>
      </c>
      <c r="E141" s="24"/>
      <c r="F141" s="24" t="s">
        <v>602</v>
      </c>
      <c r="G141" s="24" t="s">
        <v>747</v>
      </c>
      <c r="H141" s="24" t="s">
        <v>100</v>
      </c>
      <c r="I141" s="25"/>
      <c r="J141" s="26" t="s">
        <v>311</v>
      </c>
    </row>
    <row r="142" spans="1:10" ht="11" customHeight="1" x14ac:dyDescent="0.25">
      <c r="A142" s="13" t="s">
        <v>357</v>
      </c>
      <c r="B142" s="31" t="s">
        <v>23</v>
      </c>
      <c r="C142" s="28" t="s">
        <v>176</v>
      </c>
      <c r="D142" s="24" t="str">
        <f>HYPERLINK("https://agenda.liternet.ro/cronici/harrypotter7.html","Harry Potter and the Deathly Hallows: Part I *)")</f>
        <v>Harry Potter and the Deathly Hallows: Part I *)</v>
      </c>
      <c r="E142" s="24"/>
      <c r="F142" s="24" t="s">
        <v>493</v>
      </c>
      <c r="G142" s="24" t="s">
        <v>494</v>
      </c>
      <c r="H142" s="24" t="s">
        <v>105</v>
      </c>
      <c r="I142" s="25"/>
      <c r="J142" s="26" t="s">
        <v>311</v>
      </c>
    </row>
    <row r="143" spans="1:10" ht="11" customHeight="1" x14ac:dyDescent="0.25">
      <c r="A143" s="13" t="s">
        <v>357</v>
      </c>
      <c r="B143" s="31" t="s">
        <v>23</v>
      </c>
      <c r="C143" s="28" t="s">
        <v>164</v>
      </c>
      <c r="D143" s="24" t="s">
        <v>595</v>
      </c>
      <c r="E143" s="24"/>
      <c r="F143" s="24" t="s">
        <v>596</v>
      </c>
      <c r="G143" s="24" t="s">
        <v>597</v>
      </c>
      <c r="H143" s="24" t="s">
        <v>99</v>
      </c>
      <c r="I143" s="25"/>
      <c r="J143" s="26" t="s">
        <v>311</v>
      </c>
    </row>
    <row r="144" spans="1:10" ht="11" customHeight="1" x14ac:dyDescent="0.25">
      <c r="A144" s="13" t="s">
        <v>357</v>
      </c>
      <c r="B144" s="31" t="s">
        <v>23</v>
      </c>
      <c r="C144" s="28" t="s">
        <v>157</v>
      </c>
      <c r="D144" s="24" t="s">
        <v>693</v>
      </c>
      <c r="E144" s="24"/>
      <c r="F144" s="24" t="s">
        <v>694</v>
      </c>
      <c r="G144" s="24" t="s">
        <v>695</v>
      </c>
      <c r="H144" s="24" t="s">
        <v>81</v>
      </c>
      <c r="I144" s="25"/>
      <c r="J144" s="26" t="s">
        <v>311</v>
      </c>
    </row>
    <row r="145" spans="1:10" ht="11" customHeight="1" x14ac:dyDescent="0.25">
      <c r="A145" s="13" t="s">
        <v>357</v>
      </c>
      <c r="B145" s="31" t="s">
        <v>23</v>
      </c>
      <c r="C145" s="28" t="s">
        <v>172</v>
      </c>
      <c r="D145" s="24" t="str">
        <f>HYPERLINK("https://agenda.liternet.ro/cronici/fall.html","The Fall *)")</f>
        <v>The Fall *)</v>
      </c>
      <c r="E145" s="24"/>
      <c r="F145" s="24" t="s">
        <v>762</v>
      </c>
      <c r="G145" s="24" t="s">
        <v>763</v>
      </c>
      <c r="H145" s="24" t="s">
        <v>69</v>
      </c>
      <c r="I145" s="25"/>
      <c r="J145" s="26" t="s">
        <v>311</v>
      </c>
    </row>
    <row r="146" spans="1:10" ht="11" customHeight="1" x14ac:dyDescent="0.25">
      <c r="A146" s="13" t="s">
        <v>357</v>
      </c>
      <c r="B146" s="31" t="s">
        <v>23</v>
      </c>
      <c r="C146" s="28" t="s">
        <v>177</v>
      </c>
      <c r="D146" s="24" t="s">
        <v>786</v>
      </c>
      <c r="E146" s="24"/>
      <c r="F146" s="24" t="s">
        <v>787</v>
      </c>
      <c r="G146" s="24" t="s">
        <v>788</v>
      </c>
      <c r="H146" s="24" t="s">
        <v>107</v>
      </c>
      <c r="I146" s="25"/>
      <c r="J146" s="26" t="s">
        <v>311</v>
      </c>
    </row>
    <row r="147" spans="1:10" ht="11" customHeight="1" x14ac:dyDescent="0.25">
      <c r="A147" s="13" t="s">
        <v>357</v>
      </c>
      <c r="B147" s="31" t="s">
        <v>23</v>
      </c>
      <c r="C147" s="28" t="s">
        <v>22</v>
      </c>
      <c r="D147" s="24" t="s">
        <v>527</v>
      </c>
      <c r="E147" s="24"/>
      <c r="F147" s="24" t="s">
        <v>528</v>
      </c>
      <c r="G147" s="24" t="s">
        <v>529</v>
      </c>
      <c r="H147" s="24" t="s">
        <v>88</v>
      </c>
      <c r="I147" s="25"/>
      <c r="J147" s="26" t="s">
        <v>311</v>
      </c>
    </row>
    <row r="148" spans="1:10" ht="11" customHeight="1" x14ac:dyDescent="0.25">
      <c r="A148" s="13" t="s">
        <v>357</v>
      </c>
      <c r="B148" s="31" t="s">
        <v>23</v>
      </c>
      <c r="C148" s="28" t="s">
        <v>162</v>
      </c>
      <c r="D148" s="24" t="s">
        <v>569</v>
      </c>
      <c r="E148" s="24"/>
      <c r="F148" s="24" t="s">
        <v>570</v>
      </c>
      <c r="G148" s="24" t="s">
        <v>571</v>
      </c>
      <c r="H148" s="24" t="s">
        <v>96</v>
      </c>
      <c r="I148" s="25"/>
      <c r="J148" s="26" t="s">
        <v>311</v>
      </c>
    </row>
    <row r="149" spans="1:10" ht="11" customHeight="1" x14ac:dyDescent="0.25">
      <c r="A149" s="13" t="s">
        <v>357</v>
      </c>
      <c r="B149" s="31" t="s">
        <v>23</v>
      </c>
      <c r="C149" s="28" t="s">
        <v>162</v>
      </c>
      <c r="D149" s="24" t="str">
        <f>HYPERLINK("https://agenda.liternet.ro/cronici/stevejobs.html","Steve Jobs *)")</f>
        <v>Steve Jobs *)</v>
      </c>
      <c r="E149" s="24"/>
      <c r="F149" s="24" t="s">
        <v>753</v>
      </c>
      <c r="G149" s="24" t="s">
        <v>754</v>
      </c>
      <c r="H149" s="24" t="s">
        <v>80</v>
      </c>
      <c r="I149" s="25"/>
      <c r="J149" s="26" t="s">
        <v>311</v>
      </c>
    </row>
    <row r="150" spans="1:10" ht="11" customHeight="1" x14ac:dyDescent="0.25">
      <c r="A150" s="13" t="s">
        <v>357</v>
      </c>
      <c r="B150" s="31" t="s">
        <v>23</v>
      </c>
      <c r="C150" s="28" t="s">
        <v>162</v>
      </c>
      <c r="D150" s="24" t="s">
        <v>651</v>
      </c>
      <c r="E150" s="24"/>
      <c r="F150" s="24" t="s">
        <v>652</v>
      </c>
      <c r="G150" s="24" t="s">
        <v>653</v>
      </c>
      <c r="H150" s="24" t="s">
        <v>146</v>
      </c>
      <c r="I150" s="25"/>
      <c r="J150" s="26" t="s">
        <v>311</v>
      </c>
    </row>
    <row r="151" spans="1:10" ht="11" customHeight="1" x14ac:dyDescent="0.25">
      <c r="A151" s="13" t="s">
        <v>357</v>
      </c>
      <c r="B151" s="31" t="s">
        <v>23</v>
      </c>
      <c r="C151" s="28" t="s">
        <v>139</v>
      </c>
      <c r="D151" s="24" t="str">
        <f>HYPERLINK("https://agenda.liternet.ro/cronici/completeunknown.html","Bob Dylan: A Complete Unknown *)")</f>
        <v>Bob Dylan: A Complete Unknown *)</v>
      </c>
      <c r="E151" s="24"/>
      <c r="F151" s="24" t="s">
        <v>588</v>
      </c>
      <c r="G151" s="24" t="s">
        <v>679</v>
      </c>
      <c r="H151" s="24" t="s">
        <v>90</v>
      </c>
      <c r="I151" s="25"/>
      <c r="J151" s="26" t="s">
        <v>311</v>
      </c>
    </row>
    <row r="152" spans="1:10" ht="11" customHeight="1" x14ac:dyDescent="0.25">
      <c r="A152" s="13" t="s">
        <v>357</v>
      </c>
      <c r="B152" s="31" t="s">
        <v>23</v>
      </c>
      <c r="C152" s="28" t="s">
        <v>165</v>
      </c>
      <c r="D152" s="24" t="s">
        <v>592</v>
      </c>
      <c r="E152" s="24"/>
      <c r="F152" s="24" t="s">
        <v>593</v>
      </c>
      <c r="G152" s="24" t="s">
        <v>594</v>
      </c>
      <c r="H152" s="24" t="s">
        <v>99</v>
      </c>
      <c r="I152" s="25"/>
      <c r="J152" s="26" t="s">
        <v>311</v>
      </c>
    </row>
    <row r="153" spans="1:10" ht="11" customHeight="1" x14ac:dyDescent="0.25">
      <c r="A153" s="13" t="s">
        <v>357</v>
      </c>
      <c r="B153" s="31" t="s">
        <v>23</v>
      </c>
      <c r="C153" s="28" t="s">
        <v>59</v>
      </c>
      <c r="D153" s="24" t="s">
        <v>386</v>
      </c>
      <c r="E153" s="24"/>
      <c r="F153" s="24" t="s">
        <v>387</v>
      </c>
      <c r="G153" s="24" t="s">
        <v>388</v>
      </c>
      <c r="H153" s="24" t="s">
        <v>56</v>
      </c>
      <c r="I153" s="25"/>
      <c r="J153" s="26" t="s">
        <v>311</v>
      </c>
    </row>
    <row r="154" spans="1:10" ht="11" customHeight="1" x14ac:dyDescent="0.25">
      <c r="A154" s="13" t="s">
        <v>357</v>
      </c>
      <c r="B154" s="31" t="s">
        <v>23</v>
      </c>
      <c r="C154" s="28" t="s">
        <v>173</v>
      </c>
      <c r="D154" s="24" t="s">
        <v>764</v>
      </c>
      <c r="E154" s="24"/>
      <c r="F154" s="24" t="s">
        <v>765</v>
      </c>
      <c r="G154" s="24" t="s">
        <v>766</v>
      </c>
      <c r="H154" s="24" t="s">
        <v>69</v>
      </c>
      <c r="I154" s="25"/>
      <c r="J154" s="26" t="s">
        <v>311</v>
      </c>
    </row>
    <row r="155" spans="1:10" ht="11" customHeight="1" x14ac:dyDescent="0.25">
      <c r="A155" s="13" t="s">
        <v>357</v>
      </c>
      <c r="B155" s="31" t="s">
        <v>23</v>
      </c>
      <c r="C155" s="28" t="s">
        <v>57</v>
      </c>
      <c r="D155" s="24" t="str">
        <f>HYPERLINK("https://agenda.liternet.ro/cronici/lostcity.html","The Lost City *)")</f>
        <v>The Lost City *)</v>
      </c>
      <c r="E155" s="24"/>
      <c r="F155" s="24" t="s">
        <v>713</v>
      </c>
      <c r="G155" s="24" t="s">
        <v>714</v>
      </c>
      <c r="H155" s="24" t="s">
        <v>96</v>
      </c>
      <c r="I155" s="25"/>
      <c r="J155" s="26" t="s">
        <v>311</v>
      </c>
    </row>
    <row r="156" spans="1:10" ht="11" customHeight="1" x14ac:dyDescent="0.25">
      <c r="A156" s="13" t="s">
        <v>357</v>
      </c>
      <c r="B156" s="31" t="s">
        <v>23</v>
      </c>
      <c r="C156" s="28" t="s">
        <v>120</v>
      </c>
      <c r="D156" s="24" t="s">
        <v>420</v>
      </c>
      <c r="E156" s="24"/>
      <c r="F156" s="24" t="s">
        <v>421</v>
      </c>
      <c r="G156" s="24" t="s">
        <v>422</v>
      </c>
      <c r="H156" s="24" t="s">
        <v>85</v>
      </c>
      <c r="I156" s="25"/>
      <c r="J156" s="26" t="s">
        <v>311</v>
      </c>
    </row>
    <row r="157" spans="1:10" ht="11" customHeight="1" x14ac:dyDescent="0.25">
      <c r="A157" s="13" t="s">
        <v>357</v>
      </c>
      <c r="B157" s="31" t="s">
        <v>23</v>
      </c>
      <c r="C157" s="28" t="s">
        <v>120</v>
      </c>
      <c r="D157" s="24" t="s">
        <v>705</v>
      </c>
      <c r="E157" s="24"/>
      <c r="F157" s="24" t="s">
        <v>706</v>
      </c>
      <c r="G157" s="24" t="s">
        <v>707</v>
      </c>
      <c r="H157" s="24" t="s">
        <v>56</v>
      </c>
      <c r="I157" s="25"/>
      <c r="J157" s="26" t="s">
        <v>437</v>
      </c>
    </row>
    <row r="158" spans="1:10" ht="11" customHeight="1" x14ac:dyDescent="0.25">
      <c r="A158" s="13" t="s">
        <v>357</v>
      </c>
      <c r="B158" s="31" t="s">
        <v>23</v>
      </c>
      <c r="C158" s="28" t="s">
        <v>156</v>
      </c>
      <c r="D158" s="24" t="str">
        <f>HYPERLINK("https://agenda.liternet.ro/cronici/wutheringheightsfennell.html","Wuthering Heights *)")</f>
        <v>Wuthering Heights *)</v>
      </c>
      <c r="E158" s="24"/>
      <c r="F158" s="24" t="s">
        <v>685</v>
      </c>
      <c r="G158" s="24" t="s">
        <v>686</v>
      </c>
      <c r="H158" s="24" t="s">
        <v>81</v>
      </c>
      <c r="I158" s="25"/>
      <c r="J158" s="26" t="s">
        <v>311</v>
      </c>
    </row>
    <row r="159" spans="1:10" ht="11" customHeight="1" x14ac:dyDescent="0.25">
      <c r="A159" s="13" t="s">
        <v>357</v>
      </c>
      <c r="B159" s="31" t="s">
        <v>23</v>
      </c>
      <c r="C159" s="28" t="s">
        <v>167</v>
      </c>
      <c r="D159" s="24" t="s">
        <v>464</v>
      </c>
      <c r="E159" s="24"/>
      <c r="F159" s="24" t="s">
        <v>465</v>
      </c>
      <c r="G159" s="24" t="s">
        <v>466</v>
      </c>
      <c r="H159" s="24" t="s">
        <v>100</v>
      </c>
      <c r="I159" s="25"/>
      <c r="J159" s="26" t="s">
        <v>311</v>
      </c>
    </row>
    <row r="160" spans="1:10" ht="11" customHeight="1" x14ac:dyDescent="0.25">
      <c r="A160" s="13" t="s">
        <v>357</v>
      </c>
      <c r="B160" s="31" t="s">
        <v>23</v>
      </c>
      <c r="C160" s="28" t="s">
        <v>125</v>
      </c>
      <c r="D160" s="24" t="str">
        <f>HYPERLINK("https://agenda.liternet.ro/cronici/wholenineyards.html","The Whole Nine Yards *)")</f>
        <v>The Whole Nine Yards *)</v>
      </c>
      <c r="E160" s="24"/>
      <c r="F160" s="24" t="s">
        <v>729</v>
      </c>
      <c r="G160" s="24" t="s">
        <v>730</v>
      </c>
      <c r="H160" s="24" t="s">
        <v>97</v>
      </c>
      <c r="I160" s="25"/>
      <c r="J160" s="26" t="s">
        <v>314</v>
      </c>
    </row>
    <row r="161" spans="1:10" ht="11" customHeight="1" x14ac:dyDescent="0.25">
      <c r="A161" s="13" t="s">
        <v>357</v>
      </c>
      <c r="B161" s="31" t="s">
        <v>23</v>
      </c>
      <c r="C161" s="28" t="s">
        <v>152</v>
      </c>
      <c r="D161" s="24" t="s">
        <v>426</v>
      </c>
      <c r="E161" s="24"/>
      <c r="F161" s="24" t="s">
        <v>427</v>
      </c>
      <c r="G161" s="24" t="s">
        <v>428</v>
      </c>
      <c r="H161" s="24" t="s">
        <v>87</v>
      </c>
      <c r="I161" s="25"/>
      <c r="J161" s="26" t="s">
        <v>385</v>
      </c>
    </row>
    <row r="162" spans="1:10" ht="11" customHeight="1" x14ac:dyDescent="0.25">
      <c r="A162" s="13" t="s">
        <v>357</v>
      </c>
      <c r="B162" s="31" t="s">
        <v>23</v>
      </c>
      <c r="C162" s="28" t="s">
        <v>152</v>
      </c>
      <c r="D162" s="24" t="str">
        <f>HYPERLINK("https://agenda.liternet.ro/cronici/greenbook.html","Green Book *)")</f>
        <v>Green Book *)</v>
      </c>
      <c r="E162" s="24"/>
      <c r="F162" s="24" t="s">
        <v>680</v>
      </c>
      <c r="G162" s="24" t="s">
        <v>681</v>
      </c>
      <c r="H162" s="24" t="s">
        <v>90</v>
      </c>
      <c r="I162" s="25"/>
      <c r="J162" s="26" t="s">
        <v>311</v>
      </c>
    </row>
    <row r="163" spans="1:10" ht="11" customHeight="1" x14ac:dyDescent="0.25">
      <c r="A163" s="13" t="s">
        <v>357</v>
      </c>
      <c r="B163" s="31" t="s">
        <v>23</v>
      </c>
      <c r="C163" s="28" t="s">
        <v>166</v>
      </c>
      <c r="D163" s="24" t="str">
        <f>HYPERLINK("https://agenda.liternet.ro/cronici/entourage.html","Entourage *)")</f>
        <v>Entourage *)</v>
      </c>
      <c r="E163" s="24"/>
      <c r="F163" s="24" t="s">
        <v>590</v>
      </c>
      <c r="G163" s="24" t="s">
        <v>591</v>
      </c>
      <c r="H163" s="24" t="s">
        <v>99</v>
      </c>
      <c r="I163" s="25"/>
      <c r="J163" s="26" t="s">
        <v>311</v>
      </c>
    </row>
    <row r="164" spans="1:10" ht="11" customHeight="1" x14ac:dyDescent="0.25">
      <c r="A164" s="13" t="s">
        <v>357</v>
      </c>
      <c r="B164" s="31" t="s">
        <v>23</v>
      </c>
      <c r="C164" s="28" t="s">
        <v>174</v>
      </c>
      <c r="D164" s="24" t="str">
        <f>HYPERLINK("https://agenda.liternet.ro/cronici/nomadland.html","Nomadland *)")</f>
        <v>Nomadland *)</v>
      </c>
      <c r="E164" s="24"/>
      <c r="F164" s="24" t="s">
        <v>631</v>
      </c>
      <c r="G164" s="24" t="s">
        <v>632</v>
      </c>
      <c r="H164" s="24" t="s">
        <v>69</v>
      </c>
      <c r="I164" s="25"/>
      <c r="J164" s="26" t="s">
        <v>311</v>
      </c>
    </row>
    <row r="165" spans="1:10" ht="11" customHeight="1" x14ac:dyDescent="0.25">
      <c r="A165" s="13" t="s">
        <v>357</v>
      </c>
      <c r="B165" s="31" t="s">
        <v>23</v>
      </c>
      <c r="C165" s="28" t="s">
        <v>148</v>
      </c>
      <c r="D165" s="24" t="s">
        <v>660</v>
      </c>
      <c r="E165" s="24"/>
      <c r="F165" s="24" t="s">
        <v>661</v>
      </c>
      <c r="G165" s="24" t="s">
        <v>662</v>
      </c>
      <c r="H165" s="24" t="s">
        <v>113</v>
      </c>
      <c r="I165" s="25"/>
      <c r="J165" s="26" t="s">
        <v>311</v>
      </c>
    </row>
    <row r="166" spans="1:10" ht="11" customHeight="1" x14ac:dyDescent="0.25">
      <c r="A166" s="13" t="s">
        <v>357</v>
      </c>
      <c r="B166" s="31" t="s">
        <v>23</v>
      </c>
      <c r="C166" s="28" t="s">
        <v>145</v>
      </c>
      <c r="D166" s="24" t="s">
        <v>795</v>
      </c>
      <c r="E166" s="24"/>
      <c r="F166" s="24" t="s">
        <v>796</v>
      </c>
      <c r="G166" s="24" t="s">
        <v>797</v>
      </c>
      <c r="H166" s="24" t="s">
        <v>146</v>
      </c>
      <c r="I166" s="25"/>
      <c r="J166" s="26" t="s">
        <v>311</v>
      </c>
    </row>
    <row r="167" spans="1:10" ht="11" customHeight="1" x14ac:dyDescent="0.25">
      <c r="A167" s="13" t="s">
        <v>357</v>
      </c>
      <c r="B167" s="31" t="s">
        <v>23</v>
      </c>
      <c r="C167" s="28" t="s">
        <v>140</v>
      </c>
      <c r="D167" s="24" t="s">
        <v>715</v>
      </c>
      <c r="E167" s="24"/>
      <c r="F167" s="24" t="s">
        <v>716</v>
      </c>
      <c r="G167" s="24" t="s">
        <v>717</v>
      </c>
      <c r="H167" s="24" t="s">
        <v>96</v>
      </c>
      <c r="I167" s="25"/>
      <c r="J167" s="26" t="s">
        <v>311</v>
      </c>
    </row>
    <row r="168" spans="1:10" ht="11" customHeight="1" x14ac:dyDescent="0.25">
      <c r="A168" s="13" t="s">
        <v>357</v>
      </c>
      <c r="B168" s="31" t="s">
        <v>23</v>
      </c>
      <c r="C168" s="28" t="s">
        <v>170</v>
      </c>
      <c r="D168" s="24" t="s">
        <v>755</v>
      </c>
      <c r="E168" s="24"/>
      <c r="F168" s="24" t="s">
        <v>756</v>
      </c>
      <c r="G168" s="24" t="s">
        <v>757</v>
      </c>
      <c r="H168" s="24" t="s">
        <v>80</v>
      </c>
      <c r="I168" s="25"/>
      <c r="J168" s="26" t="s">
        <v>311</v>
      </c>
    </row>
    <row r="169" spans="1:10" ht="11" customHeight="1" x14ac:dyDescent="0.25">
      <c r="A169" s="13" t="s">
        <v>357</v>
      </c>
      <c r="B169" s="31" t="s">
        <v>23</v>
      </c>
      <c r="C169" s="28" t="s">
        <v>137</v>
      </c>
      <c r="D169" s="24" t="s">
        <v>708</v>
      </c>
      <c r="E169" s="24"/>
      <c r="F169" s="24" t="s">
        <v>709</v>
      </c>
      <c r="G169" s="24" t="s">
        <v>710</v>
      </c>
      <c r="H169" s="24" t="s">
        <v>56</v>
      </c>
      <c r="I169" s="25"/>
      <c r="J169" s="26" t="s">
        <v>311</v>
      </c>
    </row>
    <row r="170" spans="1:10" ht="11" customHeight="1" x14ac:dyDescent="0.25">
      <c r="A170" s="13" t="s">
        <v>357</v>
      </c>
      <c r="B170" s="31" t="s">
        <v>23</v>
      </c>
      <c r="C170" s="28" t="s">
        <v>158</v>
      </c>
      <c r="D170" s="24" t="s">
        <v>696</v>
      </c>
      <c r="E170" s="24"/>
      <c r="F170" s="24" t="s">
        <v>697</v>
      </c>
      <c r="G170" s="24" t="s">
        <v>698</v>
      </c>
      <c r="H170" s="24" t="s">
        <v>81</v>
      </c>
      <c r="I170" s="25"/>
      <c r="J170" s="26" t="s">
        <v>311</v>
      </c>
    </row>
    <row r="171" spans="1:10" ht="11" customHeight="1" x14ac:dyDescent="0.25">
      <c r="A171" s="13" t="s">
        <v>357</v>
      </c>
      <c r="B171" s="31" t="s">
        <v>23</v>
      </c>
      <c r="C171" s="28" t="s">
        <v>175</v>
      </c>
      <c r="D171" s="24" t="s">
        <v>767</v>
      </c>
      <c r="E171" s="24"/>
      <c r="F171" s="24" t="s">
        <v>768</v>
      </c>
      <c r="G171" s="24" t="s">
        <v>769</v>
      </c>
      <c r="H171" s="24" t="s">
        <v>69</v>
      </c>
      <c r="I171" s="25"/>
      <c r="J171" s="26" t="s">
        <v>311</v>
      </c>
    </row>
    <row r="172" spans="1:10" ht="11" customHeight="1" x14ac:dyDescent="0.25">
      <c r="A172" s="13" t="s">
        <v>357</v>
      </c>
      <c r="B172" s="31" t="s">
        <v>23</v>
      </c>
      <c r="C172" s="28" t="s">
        <v>150</v>
      </c>
      <c r="D172" s="24" t="s">
        <v>670</v>
      </c>
      <c r="E172" s="24"/>
      <c r="F172" s="24" t="s">
        <v>671</v>
      </c>
      <c r="G172" s="24" t="s">
        <v>672</v>
      </c>
      <c r="H172" s="24" t="s">
        <v>86</v>
      </c>
      <c r="I172" s="25"/>
      <c r="J172" s="26" t="s">
        <v>311</v>
      </c>
    </row>
    <row r="173" spans="1:10" ht="11" customHeight="1" x14ac:dyDescent="0.25">
      <c r="A173" s="13" t="s">
        <v>357</v>
      </c>
      <c r="B173" s="31" t="s">
        <v>23</v>
      </c>
      <c r="C173" s="28" t="s">
        <v>115</v>
      </c>
      <c r="D173" s="24" t="s">
        <v>789</v>
      </c>
      <c r="E173" s="24"/>
      <c r="F173" s="24" t="s">
        <v>790</v>
      </c>
      <c r="G173" s="24" t="s">
        <v>791</v>
      </c>
      <c r="H173" s="24" t="s">
        <v>107</v>
      </c>
      <c r="I173" s="25"/>
      <c r="J173" s="26" t="s">
        <v>314</v>
      </c>
    </row>
    <row r="174" spans="1:10" ht="11" customHeight="1" x14ac:dyDescent="0.25">
      <c r="A174" s="13" t="s">
        <v>357</v>
      </c>
      <c r="B174" s="31" t="s">
        <v>23</v>
      </c>
      <c r="C174" s="28" t="s">
        <v>141</v>
      </c>
      <c r="D174" s="24" t="str">
        <f>HYPERLINK("https://agenda.liternet.ro/cronici/topgun.html","Top Gun *)")</f>
        <v>Top Gun *)</v>
      </c>
      <c r="E174" s="24"/>
      <c r="F174" s="24" t="s">
        <v>718</v>
      </c>
      <c r="G174" s="24" t="s">
        <v>719</v>
      </c>
      <c r="H174" s="24" t="s">
        <v>96</v>
      </c>
      <c r="I174" s="25"/>
      <c r="J174" s="26" t="s">
        <v>385</v>
      </c>
    </row>
    <row r="175" spans="1:10" ht="11" customHeight="1" x14ac:dyDescent="0.25">
      <c r="A175" s="13" t="s">
        <v>357</v>
      </c>
      <c r="B175" s="31" t="s">
        <v>23</v>
      </c>
      <c r="C175" s="28" t="s">
        <v>141</v>
      </c>
      <c r="D175" s="24" t="s">
        <v>748</v>
      </c>
      <c r="E175" s="24"/>
      <c r="F175" s="24" t="s">
        <v>749</v>
      </c>
      <c r="G175" s="24" t="s">
        <v>750</v>
      </c>
      <c r="H175" s="24" t="s">
        <v>100</v>
      </c>
      <c r="I175" s="25"/>
      <c r="J175" s="26" t="s">
        <v>311</v>
      </c>
    </row>
    <row r="176" spans="1:10" ht="11" customHeight="1" x14ac:dyDescent="0.25">
      <c r="A176" s="13" t="s">
        <v>357</v>
      </c>
      <c r="B176" s="31" t="s">
        <v>23</v>
      </c>
      <c r="C176" s="28" t="s">
        <v>149</v>
      </c>
      <c r="D176" s="24" t="s">
        <v>663</v>
      </c>
      <c r="E176" s="24"/>
      <c r="F176" s="24" t="s">
        <v>664</v>
      </c>
      <c r="G176" s="24" t="s">
        <v>665</v>
      </c>
      <c r="H176" s="24" t="s">
        <v>113</v>
      </c>
      <c r="I176" s="25"/>
      <c r="J176" s="26" t="s">
        <v>311</v>
      </c>
    </row>
    <row r="177" spans="1:10" ht="11" customHeight="1" x14ac:dyDescent="0.25">
      <c r="A177" s="13" t="s">
        <v>357</v>
      </c>
      <c r="B177" s="31" t="s">
        <v>23</v>
      </c>
      <c r="C177" s="28" t="s">
        <v>171</v>
      </c>
      <c r="D177" s="24" t="str">
        <f>HYPERLINK("https://agenda.liternet.ro/cronici/meninblack2.html","Men in Black II *)")</f>
        <v>Men in Black II *)</v>
      </c>
      <c r="E177" s="24"/>
      <c r="F177" s="24" t="s">
        <v>758</v>
      </c>
      <c r="G177" s="24" t="s">
        <v>759</v>
      </c>
      <c r="H177" s="24" t="s">
        <v>80</v>
      </c>
      <c r="I177" s="25"/>
      <c r="J177" s="26" t="s">
        <v>311</v>
      </c>
    </row>
    <row r="178" spans="1:10" ht="11" customHeight="1" x14ac:dyDescent="0.25">
      <c r="A178" s="13" t="s">
        <v>357</v>
      </c>
      <c r="B178" s="31" t="s">
        <v>23</v>
      </c>
      <c r="C178" s="28" t="s">
        <v>161</v>
      </c>
      <c r="D178" s="24" t="str">
        <f>HYPERLINK("https://agenda.liternet.ro/cronici/riseoftheplanetoftheapes.html","Rise of the Planet of the Apes *)")</f>
        <v>Rise of the Planet of the Apes *)</v>
      </c>
      <c r="E178" s="24"/>
      <c r="F178" s="24" t="s">
        <v>711</v>
      </c>
      <c r="G178" s="24" t="s">
        <v>712</v>
      </c>
      <c r="H178" s="24" t="s">
        <v>56</v>
      </c>
      <c r="I178" s="25"/>
      <c r="J178" s="26" t="s">
        <v>311</v>
      </c>
    </row>
    <row r="179" spans="1:10" ht="11" customHeight="1" x14ac:dyDescent="0.25">
      <c r="A179" s="13" t="s">
        <v>357</v>
      </c>
      <c r="B179" s="31" t="s">
        <v>23</v>
      </c>
      <c r="C179" s="28" t="s">
        <v>159</v>
      </c>
      <c r="D179" s="24" t="str">
        <f>HYPERLINK("https://agenda.liternet.ro/cronici/hortonhearsawho.html","Horton Hears a Who! *)")</f>
        <v>Horton Hears a Who! *)</v>
      </c>
      <c r="E179" s="24"/>
      <c r="F179" s="24" t="s">
        <v>699</v>
      </c>
      <c r="G179" s="24" t="s">
        <v>700</v>
      </c>
      <c r="H179" s="24" t="s">
        <v>81</v>
      </c>
      <c r="I179" s="25"/>
      <c r="J179" s="26" t="s">
        <v>311</v>
      </c>
    </row>
    <row r="180" spans="1:10" ht="11" customHeight="1" x14ac:dyDescent="0.25">
      <c r="A180" s="13" t="s">
        <v>357</v>
      </c>
      <c r="B180" s="31" t="s">
        <v>23</v>
      </c>
      <c r="C180" s="28" t="s">
        <v>89</v>
      </c>
      <c r="D180" s="24" t="s">
        <v>770</v>
      </c>
      <c r="E180" s="24"/>
      <c r="F180" s="24" t="s">
        <v>771</v>
      </c>
      <c r="G180" s="24" t="s">
        <v>772</v>
      </c>
      <c r="H180" s="24" t="s">
        <v>69</v>
      </c>
      <c r="I180" s="25"/>
      <c r="J180" s="26" t="s">
        <v>311</v>
      </c>
    </row>
    <row r="181" spans="1:10" ht="11" customHeight="1" x14ac:dyDescent="0.25">
      <c r="A181" s="13" t="s">
        <v>357</v>
      </c>
      <c r="B181" s="31" t="s">
        <v>23</v>
      </c>
      <c r="C181" s="28" t="s">
        <v>106</v>
      </c>
      <c r="D181" s="24" t="s">
        <v>682</v>
      </c>
      <c r="E181" s="24"/>
      <c r="F181" s="24" t="s">
        <v>683</v>
      </c>
      <c r="G181" s="24" t="s">
        <v>684</v>
      </c>
      <c r="H181" s="24" t="s">
        <v>90</v>
      </c>
      <c r="I181" s="25"/>
      <c r="J181" s="26" t="s">
        <v>311</v>
      </c>
    </row>
    <row r="182" spans="1:10" ht="11" customHeight="1" x14ac:dyDescent="0.25">
      <c r="A182" s="13" t="s">
        <v>357</v>
      </c>
      <c r="B182" s="31" t="s">
        <v>23</v>
      </c>
      <c r="C182" s="28" t="s">
        <v>122</v>
      </c>
      <c r="D182" s="24" t="s">
        <v>792</v>
      </c>
      <c r="E182" s="24"/>
      <c r="F182" s="24" t="s">
        <v>793</v>
      </c>
      <c r="G182" s="24" t="s">
        <v>794</v>
      </c>
      <c r="H182" s="24" t="s">
        <v>107</v>
      </c>
      <c r="I182" s="25"/>
      <c r="J182" s="26" t="s">
        <v>311</v>
      </c>
    </row>
    <row r="183" spans="1:10" ht="11" customHeight="1" x14ac:dyDescent="0.25">
      <c r="A183" s="13" t="s">
        <v>357</v>
      </c>
      <c r="B183" s="31" t="s">
        <v>23</v>
      </c>
      <c r="C183" s="28" t="s">
        <v>60</v>
      </c>
      <c r="D183" s="24" t="s">
        <v>392</v>
      </c>
      <c r="E183" s="24"/>
      <c r="F183" s="24" t="s">
        <v>393</v>
      </c>
      <c r="G183" s="24" t="s">
        <v>394</v>
      </c>
      <c r="H183" s="24" t="s">
        <v>56</v>
      </c>
      <c r="I183" s="25"/>
      <c r="J183" s="26" t="s">
        <v>311</v>
      </c>
    </row>
    <row r="184" spans="1:10" ht="11" customHeight="1" x14ac:dyDescent="0.25">
      <c r="A184" s="13" t="s">
        <v>357</v>
      </c>
      <c r="B184" s="31" t="s">
        <v>23</v>
      </c>
      <c r="C184" s="28" t="s">
        <v>60</v>
      </c>
      <c r="D184" s="24" t="s">
        <v>843</v>
      </c>
      <c r="E184" s="24"/>
      <c r="F184" s="24" t="s">
        <v>844</v>
      </c>
      <c r="G184" s="24" t="s">
        <v>845</v>
      </c>
      <c r="H184" s="24" t="s">
        <v>81</v>
      </c>
      <c r="I184" s="25"/>
      <c r="J184" s="26" t="s">
        <v>311</v>
      </c>
    </row>
    <row r="185" spans="1:10" ht="11" customHeight="1" x14ac:dyDescent="0.25">
      <c r="A185" s="13" t="s">
        <v>357</v>
      </c>
      <c r="B185" s="31" t="s">
        <v>23</v>
      </c>
      <c r="C185" s="28" t="s">
        <v>94</v>
      </c>
      <c r="D185" s="24" t="str">
        <f>HYPERLINK("https://agenda.liternet.ro/cronici/cardinalul.html","Cardinalul *)")</f>
        <v>Cardinalul *)</v>
      </c>
      <c r="E185" s="24"/>
      <c r="F185" s="24" t="s">
        <v>798</v>
      </c>
      <c r="G185" s="24" t="s">
        <v>799</v>
      </c>
      <c r="H185" s="24" t="s">
        <v>146</v>
      </c>
      <c r="I185" s="25"/>
      <c r="J185" s="26" t="s">
        <v>311</v>
      </c>
    </row>
    <row r="186" spans="1:10" ht="11" customHeight="1" x14ac:dyDescent="0.25">
      <c r="A186" s="13" t="s">
        <v>357</v>
      </c>
      <c r="B186" s="31" t="s">
        <v>23</v>
      </c>
      <c r="C186" s="28" t="s">
        <v>61</v>
      </c>
      <c r="D186" s="24" t="s">
        <v>395</v>
      </c>
      <c r="E186" s="24"/>
      <c r="F186" s="24" t="s">
        <v>396</v>
      </c>
      <c r="G186" s="24" t="s">
        <v>397</v>
      </c>
      <c r="H186" s="24" t="s">
        <v>56</v>
      </c>
      <c r="I186" s="25"/>
      <c r="J186" s="26" t="s">
        <v>311</v>
      </c>
    </row>
    <row r="187" spans="1:10" ht="11" customHeight="1" x14ac:dyDescent="0.25">
      <c r="A187" s="13" t="s">
        <v>357</v>
      </c>
      <c r="B187" s="31" t="s">
        <v>23</v>
      </c>
      <c r="C187" s="28" t="s">
        <v>61</v>
      </c>
      <c r="D187" s="24" t="str">
        <f>HYPERLINK("https://agenda.liternet.ro/cronici/angermanagement.html","Anger Management *)")</f>
        <v>Anger Management *)</v>
      </c>
      <c r="E187" s="24"/>
      <c r="F187" s="24" t="s">
        <v>773</v>
      </c>
      <c r="G187" s="24" t="s">
        <v>774</v>
      </c>
      <c r="H187" s="24" t="s">
        <v>69</v>
      </c>
      <c r="I187" s="25"/>
      <c r="J187" s="26" t="s">
        <v>437</v>
      </c>
    </row>
    <row r="188" spans="1:10" ht="11" customHeight="1" x14ac:dyDescent="0.25">
      <c r="A188" s="13" t="s">
        <v>357</v>
      </c>
      <c r="B188" s="31" t="s">
        <v>23</v>
      </c>
      <c r="C188" s="28" t="s">
        <v>26</v>
      </c>
      <c r="D188" s="24" t="str">
        <f>HYPERLINK("https://agenda.liternet.ro/cronici/basic.html","Basic *)")</f>
        <v>Basic *)</v>
      </c>
      <c r="E188" s="24"/>
      <c r="F188" s="24" t="s">
        <v>731</v>
      </c>
      <c r="G188" s="24" t="s">
        <v>732</v>
      </c>
      <c r="H188" s="24" t="s">
        <v>97</v>
      </c>
      <c r="I188" s="25"/>
      <c r="J188" s="26" t="s">
        <v>311</v>
      </c>
    </row>
    <row r="189" spans="1:10" ht="11" customHeight="1" x14ac:dyDescent="0.25">
      <c r="A189" s="13" t="s">
        <v>357</v>
      </c>
      <c r="B189" s="31" t="s">
        <v>23</v>
      </c>
      <c r="C189" s="28" t="s">
        <v>26</v>
      </c>
      <c r="D189" s="24" t="s">
        <v>739</v>
      </c>
      <c r="E189" s="24"/>
      <c r="F189" s="24" t="s">
        <v>740</v>
      </c>
      <c r="G189" s="24" t="s">
        <v>741</v>
      </c>
      <c r="H189" s="24" t="s">
        <v>99</v>
      </c>
      <c r="I189" s="25"/>
      <c r="J189" s="26" t="s">
        <v>311</v>
      </c>
    </row>
    <row r="190" spans="1:10" ht="11" customHeight="1" x14ac:dyDescent="0.25">
      <c r="A190" s="13" t="s">
        <v>357</v>
      </c>
      <c r="B190" s="31" t="s">
        <v>23</v>
      </c>
      <c r="C190" s="28" t="s">
        <v>55</v>
      </c>
      <c r="D190" s="24" t="str">
        <f>HYPERLINK("https://agenda.liternet.ro/cronici/semnulsarpelui.html","Semnul şarpelui *)")</f>
        <v>Semnul şarpelui *)</v>
      </c>
      <c r="E190" s="24"/>
      <c r="F190" s="24" t="s">
        <v>658</v>
      </c>
      <c r="G190" s="24" t="s">
        <v>666</v>
      </c>
      <c r="H190" s="24" t="s">
        <v>114</v>
      </c>
      <c r="I190" s="25"/>
      <c r="J190" s="26" t="s">
        <v>311</v>
      </c>
    </row>
    <row r="191" spans="1:10" ht="11" customHeight="1" x14ac:dyDescent="0.25">
      <c r="A191" s="13" t="s">
        <v>357</v>
      </c>
      <c r="B191" s="31" t="s">
        <v>23</v>
      </c>
      <c r="C191" s="28" t="s">
        <v>75</v>
      </c>
      <c r="D191" s="24" t="s">
        <v>701</v>
      </c>
      <c r="E191" s="24"/>
      <c r="F191" s="24" t="s">
        <v>702</v>
      </c>
      <c r="G191" s="24" t="s">
        <v>703</v>
      </c>
      <c r="H191" s="24" t="s">
        <v>81</v>
      </c>
      <c r="I191" s="25"/>
      <c r="J191" s="26" t="s">
        <v>311</v>
      </c>
    </row>
    <row r="192" spans="1:10" ht="11" customHeight="1" x14ac:dyDescent="0.25">
      <c r="A192" s="13" t="s">
        <v>357</v>
      </c>
      <c r="B192" s="31" t="s">
        <v>23</v>
      </c>
      <c r="C192" s="28" t="s">
        <v>168</v>
      </c>
      <c r="D192" s="24" t="str">
        <f>HYPERLINK("https://agenda.liternet.ro/cronici/bohemianrhapsody.html","Bohemian Rhapsody *)")</f>
        <v>Bohemian Rhapsody *)</v>
      </c>
      <c r="E192" s="24"/>
      <c r="F192" s="24" t="s">
        <v>547</v>
      </c>
      <c r="G192" s="24" t="s">
        <v>548</v>
      </c>
      <c r="H192" s="24" t="s">
        <v>100</v>
      </c>
      <c r="I192" s="25"/>
      <c r="J192" s="26" t="s">
        <v>311</v>
      </c>
    </row>
    <row r="193" spans="1:10" ht="11" customHeight="1" x14ac:dyDescent="0.25">
      <c r="A193" s="13" t="s">
        <v>357</v>
      </c>
      <c r="B193" s="31" t="s">
        <v>23</v>
      </c>
      <c r="C193" s="28" t="s">
        <v>29</v>
      </c>
      <c r="D193" s="24" t="str">
        <f>HYPERLINK("https://agenda.liternet.ro/cronici/interstellar.html","Interstellar *)")</f>
        <v>Interstellar *)</v>
      </c>
      <c r="E193" s="24"/>
      <c r="F193" s="24" t="s">
        <v>435</v>
      </c>
      <c r="G193" s="24" t="s">
        <v>568</v>
      </c>
      <c r="H193" s="24" t="s">
        <v>80</v>
      </c>
      <c r="I193" s="25"/>
      <c r="J193" s="26" t="s">
        <v>311</v>
      </c>
    </row>
    <row r="194" spans="1:10" ht="11" customHeight="1" x14ac:dyDescent="0.25">
      <c r="A194" s="13" t="s">
        <v>357</v>
      </c>
      <c r="B194" s="31" t="s">
        <v>23</v>
      </c>
      <c r="C194" s="28" t="s">
        <v>153</v>
      </c>
      <c r="D194" s="24" t="s">
        <v>676</v>
      </c>
      <c r="E194" s="24"/>
      <c r="F194" s="24" t="s">
        <v>677</v>
      </c>
      <c r="G194" s="24" t="s">
        <v>678</v>
      </c>
      <c r="H194" s="24" t="s">
        <v>154</v>
      </c>
      <c r="I194" s="25"/>
      <c r="J194" s="26" t="s">
        <v>311</v>
      </c>
    </row>
    <row r="195" spans="1:10" ht="11" customHeight="1" x14ac:dyDescent="0.25">
      <c r="A195" s="13" t="s">
        <v>357</v>
      </c>
      <c r="B195" s="31" t="s">
        <v>23</v>
      </c>
      <c r="C195" s="28" t="s">
        <v>178</v>
      </c>
      <c r="D195" s="24" t="s">
        <v>800</v>
      </c>
      <c r="E195" s="24"/>
      <c r="F195" s="24" t="s">
        <v>658</v>
      </c>
      <c r="G195" s="24" t="s">
        <v>801</v>
      </c>
      <c r="H195" s="24" t="s">
        <v>146</v>
      </c>
      <c r="I195" s="25"/>
      <c r="J195" s="26" t="s">
        <v>311</v>
      </c>
    </row>
    <row r="196" spans="1:10" ht="11" customHeight="1" x14ac:dyDescent="0.25">
      <c r="A196" s="13" t="s">
        <v>357</v>
      </c>
      <c r="B196" s="31" t="s">
        <v>23</v>
      </c>
      <c r="C196" s="28" t="s">
        <v>58</v>
      </c>
      <c r="D196" s="24" t="s">
        <v>775</v>
      </c>
      <c r="E196" s="24"/>
      <c r="F196" s="24" t="s">
        <v>776</v>
      </c>
      <c r="G196" s="24" t="s">
        <v>777</v>
      </c>
      <c r="H196" s="24" t="s">
        <v>69</v>
      </c>
      <c r="I196" s="25"/>
      <c r="J196" s="26" t="s">
        <v>314</v>
      </c>
    </row>
    <row r="197" spans="1:10" ht="11" customHeight="1" x14ac:dyDescent="0.25">
      <c r="A197" s="13" t="s">
        <v>357</v>
      </c>
      <c r="B197" s="31" t="s">
        <v>23</v>
      </c>
      <c r="C197" s="28" t="s">
        <v>92</v>
      </c>
      <c r="D197" s="24" t="s">
        <v>687</v>
      </c>
      <c r="E197" s="24"/>
      <c r="F197" s="24" t="s">
        <v>688</v>
      </c>
      <c r="G197" s="24" t="s">
        <v>689</v>
      </c>
      <c r="H197" s="24" t="s">
        <v>90</v>
      </c>
      <c r="I197" s="25"/>
      <c r="J197" s="26" t="s">
        <v>311</v>
      </c>
    </row>
    <row r="198" spans="1:10" ht="11" customHeight="1" x14ac:dyDescent="0.25">
      <c r="A198" s="13" t="s">
        <v>357</v>
      </c>
      <c r="B198" s="31" t="s">
        <v>23</v>
      </c>
      <c r="C198" s="28" t="s">
        <v>163</v>
      </c>
      <c r="D198" s="24" t="s">
        <v>720</v>
      </c>
      <c r="E198" s="24"/>
      <c r="F198" s="24" t="s">
        <v>721</v>
      </c>
      <c r="G198" s="24" t="s">
        <v>722</v>
      </c>
      <c r="H198" s="24" t="s">
        <v>96</v>
      </c>
      <c r="I198" s="25"/>
      <c r="J198" s="26" t="s">
        <v>311</v>
      </c>
    </row>
    <row r="199" spans="1:10" ht="11" customHeight="1" x14ac:dyDescent="0.25">
      <c r="A199" s="13" t="s">
        <v>357</v>
      </c>
      <c r="B199" s="31" t="s">
        <v>23</v>
      </c>
      <c r="C199" s="28" t="s">
        <v>40</v>
      </c>
      <c r="D199" s="24" t="s">
        <v>667</v>
      </c>
      <c r="E199" s="24"/>
      <c r="F199" s="24" t="s">
        <v>668</v>
      </c>
      <c r="G199" s="24" t="s">
        <v>669</v>
      </c>
      <c r="H199" s="24" t="s">
        <v>114</v>
      </c>
      <c r="I199" s="25"/>
      <c r="J199" s="26" t="s">
        <v>311</v>
      </c>
    </row>
    <row r="200" spans="1:10" ht="11" customHeight="1" x14ac:dyDescent="0.25">
      <c r="A200" s="13" t="s">
        <v>357</v>
      </c>
      <c r="B200" s="31" t="s">
        <v>23</v>
      </c>
      <c r="C200" s="28" t="s">
        <v>160</v>
      </c>
      <c r="D200" s="24" t="s">
        <v>704</v>
      </c>
      <c r="E200" s="24"/>
      <c r="F200" s="24" t="s">
        <v>553</v>
      </c>
      <c r="G200" s="24" t="s">
        <v>554</v>
      </c>
      <c r="H200" s="24" t="s">
        <v>81</v>
      </c>
      <c r="I200" s="25"/>
      <c r="J200" s="26" t="s">
        <v>311</v>
      </c>
    </row>
    <row r="201" spans="1:10" ht="11" customHeight="1" x14ac:dyDescent="0.25">
      <c r="A201" s="13" t="s">
        <v>357</v>
      </c>
      <c r="B201" s="31" t="s">
        <v>23</v>
      </c>
      <c r="C201" s="28" t="s">
        <v>160</v>
      </c>
      <c r="D201" s="24" t="s">
        <v>733</v>
      </c>
      <c r="E201" s="24"/>
      <c r="F201" s="24" t="s">
        <v>734</v>
      </c>
      <c r="G201" s="24" t="s">
        <v>735</v>
      </c>
      <c r="H201" s="24" t="s">
        <v>97</v>
      </c>
      <c r="I201" s="25"/>
      <c r="J201" s="26" t="s">
        <v>311</v>
      </c>
    </row>
    <row r="202" spans="1:10" ht="11" customHeight="1" x14ac:dyDescent="0.25">
      <c r="A202" s="13" t="s">
        <v>357</v>
      </c>
      <c r="B202" s="31" t="s">
        <v>23</v>
      </c>
      <c r="C202" s="28" t="s">
        <v>62</v>
      </c>
      <c r="D202" s="24" t="s">
        <v>389</v>
      </c>
      <c r="E202" s="24"/>
      <c r="F202" s="24" t="s">
        <v>390</v>
      </c>
      <c r="G202" s="24" t="s">
        <v>391</v>
      </c>
      <c r="H202" s="24" t="s">
        <v>56</v>
      </c>
      <c r="I202" s="25"/>
      <c r="J202" s="26" t="s">
        <v>311</v>
      </c>
    </row>
    <row r="203" spans="1:10" ht="11" customHeight="1" x14ac:dyDescent="0.25">
      <c r="A203" s="13" t="s">
        <v>357</v>
      </c>
      <c r="B203" s="31" t="s">
        <v>23</v>
      </c>
      <c r="C203" s="28" t="s">
        <v>62</v>
      </c>
      <c r="D203" s="24" t="s">
        <v>432</v>
      </c>
      <c r="E203" s="24"/>
      <c r="F203" s="24" t="s">
        <v>433</v>
      </c>
      <c r="G203" s="24" t="s">
        <v>434</v>
      </c>
      <c r="H203" s="24" t="s">
        <v>88</v>
      </c>
      <c r="I203" s="25"/>
      <c r="J203" s="26" t="s">
        <v>311</v>
      </c>
    </row>
    <row r="204" spans="1:10" ht="11" customHeight="1" x14ac:dyDescent="0.25">
      <c r="A204" s="13" t="s">
        <v>357</v>
      </c>
      <c r="B204" s="31" t="s">
        <v>23</v>
      </c>
      <c r="C204" s="28" t="s">
        <v>82</v>
      </c>
      <c r="D204" s="24" t="str">
        <f>HYPERLINK("https://agenda.liternet.ro/cronici/firewall.html","Firewall *)")</f>
        <v>Firewall *)</v>
      </c>
      <c r="E204" s="24"/>
      <c r="F204" s="24" t="s">
        <v>742</v>
      </c>
      <c r="G204" s="24" t="s">
        <v>743</v>
      </c>
      <c r="H204" s="24" t="s">
        <v>99</v>
      </c>
      <c r="I204" s="25"/>
      <c r="J204" s="26" t="s">
        <v>311</v>
      </c>
    </row>
    <row r="205" spans="1:10" ht="11" customHeight="1" x14ac:dyDescent="0.25">
      <c r="A205" s="13" t="s">
        <v>357</v>
      </c>
      <c r="B205" s="31" t="s">
        <v>23</v>
      </c>
      <c r="C205" s="28" t="s">
        <v>151</v>
      </c>
      <c r="D205" s="24" t="s">
        <v>673</v>
      </c>
      <c r="E205" s="24"/>
      <c r="F205" s="24" t="s">
        <v>674</v>
      </c>
      <c r="G205" s="24" t="s">
        <v>675</v>
      </c>
      <c r="H205" s="24" t="s">
        <v>86</v>
      </c>
      <c r="I205" s="25"/>
      <c r="J205" s="26" t="s">
        <v>311</v>
      </c>
    </row>
    <row r="206" spans="1:10" ht="11" customHeight="1" x14ac:dyDescent="0.25">
      <c r="A206" s="13" t="s">
        <v>357</v>
      </c>
      <c r="B206" s="31" t="s">
        <v>23</v>
      </c>
      <c r="C206" s="28" t="s">
        <v>151</v>
      </c>
      <c r="D206" s="24" t="s">
        <v>783</v>
      </c>
      <c r="E206" s="24"/>
      <c r="F206" s="24" t="s">
        <v>784</v>
      </c>
      <c r="G206" s="24" t="s">
        <v>785</v>
      </c>
      <c r="H206" s="24" t="s">
        <v>105</v>
      </c>
      <c r="I206" s="25"/>
      <c r="J206" s="26" t="s">
        <v>311</v>
      </c>
    </row>
    <row r="207" spans="1:10" ht="11" customHeight="1" x14ac:dyDescent="0.25">
      <c r="A207" s="13" t="s">
        <v>357</v>
      </c>
      <c r="B207" s="31" t="s">
        <v>23</v>
      </c>
      <c r="C207" s="28" t="s">
        <v>63</v>
      </c>
      <c r="D207" s="24" t="s">
        <v>398</v>
      </c>
      <c r="E207" s="24"/>
      <c r="F207" s="24" t="s">
        <v>399</v>
      </c>
      <c r="G207" s="24" t="s">
        <v>64</v>
      </c>
      <c r="H207" s="24" t="s">
        <v>65</v>
      </c>
      <c r="I207" s="25"/>
      <c r="J207" s="26" t="s">
        <v>311</v>
      </c>
    </row>
    <row r="208" spans="1:10" ht="11" customHeight="1" x14ac:dyDescent="0.25">
      <c r="A208" s="13" t="s">
        <v>357</v>
      </c>
      <c r="B208" s="31" t="s">
        <v>23</v>
      </c>
      <c r="C208" s="28" t="s">
        <v>63</v>
      </c>
      <c r="D208" s="24" t="s">
        <v>802</v>
      </c>
      <c r="E208" s="24"/>
      <c r="F208" s="24" t="s">
        <v>658</v>
      </c>
      <c r="G208" s="24" t="s">
        <v>803</v>
      </c>
      <c r="H208" s="24" t="s">
        <v>146</v>
      </c>
      <c r="I208" s="25"/>
      <c r="J208" s="26" t="s">
        <v>311</v>
      </c>
    </row>
    <row r="209" spans="1:10" ht="11" customHeight="1" x14ac:dyDescent="0.25">
      <c r="A209" s="13" t="s">
        <v>357</v>
      </c>
      <c r="B209" s="31" t="s">
        <v>23</v>
      </c>
      <c r="C209" s="28" t="s">
        <v>74</v>
      </c>
      <c r="D209" s="24" t="s">
        <v>723</v>
      </c>
      <c r="E209" s="24"/>
      <c r="F209" s="24" t="s">
        <v>724</v>
      </c>
      <c r="G209" s="24" t="s">
        <v>725</v>
      </c>
      <c r="H209" s="24" t="s">
        <v>96</v>
      </c>
      <c r="I209" s="25"/>
      <c r="J209" s="26" t="s">
        <v>311</v>
      </c>
    </row>
    <row r="210" spans="1:10" ht="11" customHeight="1" x14ac:dyDescent="0.25">
      <c r="A210" s="13" t="s">
        <v>357</v>
      </c>
      <c r="B210" s="31" t="s">
        <v>23</v>
      </c>
      <c r="C210" s="28" t="s">
        <v>74</v>
      </c>
      <c r="D210" s="24" t="s">
        <v>778</v>
      </c>
      <c r="E210" s="24"/>
      <c r="F210" s="24" t="s">
        <v>779</v>
      </c>
      <c r="G210" s="24" t="s">
        <v>780</v>
      </c>
      <c r="H210" s="24" t="s">
        <v>69</v>
      </c>
      <c r="I210" s="25"/>
      <c r="J210" s="26" t="s">
        <v>311</v>
      </c>
    </row>
    <row r="211" spans="1:10" ht="11" customHeight="1" x14ac:dyDescent="0.25">
      <c r="A211" s="13" t="s">
        <v>357</v>
      </c>
      <c r="B211" s="31" t="s">
        <v>23</v>
      </c>
      <c r="C211" s="28" t="s">
        <v>169</v>
      </c>
      <c r="D211" s="24" t="str">
        <f>HYPERLINK("https://agenda.liternet.ro/cronici/beingjohnmalkovich.html","Being John Malkovich *)")</f>
        <v>Being John Malkovich *)</v>
      </c>
      <c r="E211" s="24"/>
      <c r="F211" s="24" t="s">
        <v>751</v>
      </c>
      <c r="G211" s="24" t="s">
        <v>752</v>
      </c>
      <c r="H211" s="24" t="s">
        <v>100</v>
      </c>
      <c r="I211" s="25"/>
      <c r="J211" s="26" t="s">
        <v>314</v>
      </c>
    </row>
    <row r="212" spans="1:10" ht="11" customHeight="1" x14ac:dyDescent="0.25">
      <c r="A212" s="13" t="s">
        <v>357</v>
      </c>
      <c r="B212" s="31" t="s">
        <v>23</v>
      </c>
      <c r="C212" s="28" t="s">
        <v>67</v>
      </c>
      <c r="D212" s="24" t="str">
        <f>HYPERLINK("https://agenda.liternet.ro/cronici/et.html","E.T. *)")</f>
        <v>E.T. *)</v>
      </c>
      <c r="E212" s="24"/>
      <c r="F212" s="24" t="s">
        <v>760</v>
      </c>
      <c r="G212" s="24" t="s">
        <v>761</v>
      </c>
      <c r="H212" s="24" t="s">
        <v>80</v>
      </c>
      <c r="I212" s="25"/>
      <c r="J212" s="26" t="s">
        <v>314</v>
      </c>
    </row>
    <row r="213" spans="1:10" ht="11" customHeight="1" x14ac:dyDescent="0.25">
      <c r="A213" s="13" t="s">
        <v>357</v>
      </c>
      <c r="B213" s="31" t="s">
        <v>23</v>
      </c>
      <c r="C213" s="28" t="s">
        <v>93</v>
      </c>
      <c r="D213" s="24" t="s">
        <v>690</v>
      </c>
      <c r="E213" s="24"/>
      <c r="F213" s="24" t="s">
        <v>691</v>
      </c>
      <c r="G213" s="24" t="s">
        <v>692</v>
      </c>
      <c r="H213" s="24" t="s">
        <v>90</v>
      </c>
      <c r="I213" s="25"/>
      <c r="J213" s="26" t="s">
        <v>311</v>
      </c>
    </row>
    <row r="214" spans="1:10" ht="11" customHeight="1" x14ac:dyDescent="0.25">
      <c r="A214" s="13" t="s">
        <v>357</v>
      </c>
      <c r="B214" s="31" t="s">
        <v>23</v>
      </c>
      <c r="C214" s="28" t="s">
        <v>1218</v>
      </c>
      <c r="D214" s="24" t="s">
        <v>736</v>
      </c>
      <c r="E214" s="24"/>
      <c r="F214" s="24" t="s">
        <v>737</v>
      </c>
      <c r="G214" s="24" t="s">
        <v>738</v>
      </c>
      <c r="H214" s="24" t="s">
        <v>97</v>
      </c>
      <c r="I214" s="25"/>
      <c r="J214" s="26" t="s">
        <v>311</v>
      </c>
    </row>
    <row r="215" spans="1:10" ht="11" customHeight="1" x14ac:dyDescent="0.25">
      <c r="A215" s="13" t="s">
        <v>357</v>
      </c>
      <c r="B215" s="31" t="s">
        <v>23</v>
      </c>
      <c r="C215" s="28" t="s">
        <v>1219</v>
      </c>
      <c r="D215" s="24" t="s">
        <v>429</v>
      </c>
      <c r="E215" s="24"/>
      <c r="F215" s="24" t="s">
        <v>430</v>
      </c>
      <c r="G215" s="24" t="s">
        <v>431</v>
      </c>
      <c r="H215" s="24" t="s">
        <v>87</v>
      </c>
      <c r="I215" s="25"/>
      <c r="J215" s="26" t="s">
        <v>311</v>
      </c>
    </row>
    <row r="216" spans="1:10" ht="11" customHeight="1" x14ac:dyDescent="0.25">
      <c r="A216" s="13" t="s">
        <v>357</v>
      </c>
      <c r="B216" s="31" t="s">
        <v>23</v>
      </c>
      <c r="C216" s="28" t="s">
        <v>1219</v>
      </c>
      <c r="D216" s="24" t="s">
        <v>744</v>
      </c>
      <c r="E216" s="24"/>
      <c r="F216" s="24" t="s">
        <v>745</v>
      </c>
      <c r="G216" s="24" t="s">
        <v>746</v>
      </c>
      <c r="H216" s="24" t="s">
        <v>99</v>
      </c>
      <c r="I216" s="25"/>
      <c r="J216" s="26" t="s">
        <v>311</v>
      </c>
    </row>
    <row r="217" spans="1:10" ht="11" customHeight="1" x14ac:dyDescent="0.25">
      <c r="A217" s="13" t="s">
        <v>357</v>
      </c>
      <c r="B217" s="31" t="s">
        <v>23</v>
      </c>
      <c r="C217" s="28" t="s">
        <v>1220</v>
      </c>
      <c r="D217" s="24" t="s">
        <v>726</v>
      </c>
      <c r="E217" s="24"/>
      <c r="F217" s="24" t="s">
        <v>727</v>
      </c>
      <c r="G217" s="24" t="s">
        <v>728</v>
      </c>
      <c r="H217" s="24" t="s">
        <v>96</v>
      </c>
      <c r="I217" s="25"/>
      <c r="J217" s="26" t="s">
        <v>311</v>
      </c>
    </row>
    <row r="218" spans="1:10" ht="11" customHeight="1" x14ac:dyDescent="0.25">
      <c r="A218" s="13" t="s">
        <v>357</v>
      </c>
      <c r="B218" s="31" t="s">
        <v>23</v>
      </c>
      <c r="C218" s="28" t="s">
        <v>1233</v>
      </c>
      <c r="D218" s="24" t="str">
        <f>HYPERLINK("https://agenda.liternet.ro/cronici/sieranevada.html","Sieranevada *)")</f>
        <v>Sieranevada *)</v>
      </c>
      <c r="E218" s="24"/>
      <c r="F218" s="24" t="s">
        <v>804</v>
      </c>
      <c r="G218" s="24" t="s">
        <v>805</v>
      </c>
      <c r="H218" s="24" t="s">
        <v>146</v>
      </c>
      <c r="I218" s="25"/>
      <c r="J218" s="26" t="s">
        <v>314</v>
      </c>
    </row>
    <row r="219" spans="1:10" ht="11" customHeight="1" x14ac:dyDescent="0.25">
      <c r="A219" s="13" t="s">
        <v>357</v>
      </c>
      <c r="B219" s="31" t="s">
        <v>23</v>
      </c>
      <c r="C219" s="28" t="s">
        <v>1234</v>
      </c>
      <c r="D219" s="24" t="str">
        <f>HYPERLINK("https://agenda.liternet.ro/cronici/whiplash.html","Whiplash *)")</f>
        <v>Whiplash *)</v>
      </c>
      <c r="E219" s="24"/>
      <c r="F219" s="24" t="s">
        <v>781</v>
      </c>
      <c r="G219" s="24" t="s">
        <v>782</v>
      </c>
      <c r="H219" s="24" t="s">
        <v>69</v>
      </c>
      <c r="I219" s="25"/>
      <c r="J219" s="26" t="s">
        <v>311</v>
      </c>
    </row>
    <row r="220" spans="1:10" ht="11" customHeight="1" x14ac:dyDescent="0.25">
      <c r="A220" s="13" t="s">
        <v>400</v>
      </c>
      <c r="B220" s="31" t="s">
        <v>66</v>
      </c>
      <c r="C220" s="28" t="s">
        <v>179</v>
      </c>
      <c r="D220" s="24" t="str">
        <f>HYPERLINK("https://agenda.liternet.ro/cronici/hobbit1.html","The Hobbit: An Unexpected Journey *)")</f>
        <v>The Hobbit: An Unexpected Journey *)</v>
      </c>
      <c r="E220" s="24"/>
      <c r="F220" s="24" t="s">
        <v>806</v>
      </c>
      <c r="G220" s="24" t="s">
        <v>807</v>
      </c>
      <c r="H220" s="24" t="s">
        <v>90</v>
      </c>
      <c r="I220" s="25"/>
      <c r="J220" s="26" t="s">
        <v>311</v>
      </c>
    </row>
    <row r="221" spans="1:10" ht="11" customHeight="1" x14ac:dyDescent="0.25">
      <c r="A221" s="13" t="s">
        <v>400</v>
      </c>
      <c r="B221" s="31" t="s">
        <v>66</v>
      </c>
      <c r="C221" s="28" t="s">
        <v>89</v>
      </c>
      <c r="D221" s="24" t="s">
        <v>836</v>
      </c>
      <c r="E221" s="24"/>
      <c r="F221" s="24" t="s">
        <v>837</v>
      </c>
      <c r="G221" s="24" t="s">
        <v>838</v>
      </c>
      <c r="H221" s="24" t="s">
        <v>80</v>
      </c>
      <c r="I221" s="25"/>
      <c r="J221" s="26" t="s">
        <v>311</v>
      </c>
    </row>
    <row r="222" spans="1:10" ht="11" customHeight="1" x14ac:dyDescent="0.25">
      <c r="A222" s="13" t="s">
        <v>400</v>
      </c>
      <c r="B222" s="31" t="s">
        <v>66</v>
      </c>
      <c r="C222" s="28" t="s">
        <v>118</v>
      </c>
      <c r="D222" s="24" t="str">
        <f>HYPERLINK("https://agenda.liternet.ro/cronici/dawnoftheplanetoftheapes.html","Dawn of the Planet of the Apes *)")</f>
        <v>Dawn of the Planet of the Apes *)</v>
      </c>
      <c r="E222" s="24"/>
      <c r="F222" s="24" t="s">
        <v>813</v>
      </c>
      <c r="G222" s="24" t="s">
        <v>814</v>
      </c>
      <c r="H222" s="24" t="s">
        <v>56</v>
      </c>
      <c r="I222" s="25"/>
      <c r="J222" s="26" t="s">
        <v>311</v>
      </c>
    </row>
    <row r="223" spans="1:10" ht="11" customHeight="1" x14ac:dyDescent="0.25">
      <c r="A223" s="13" t="s">
        <v>400</v>
      </c>
      <c r="B223" s="31" t="s">
        <v>66</v>
      </c>
      <c r="C223" s="28" t="s">
        <v>76</v>
      </c>
      <c r="D223" s="24" t="s">
        <v>818</v>
      </c>
      <c r="E223" s="24"/>
      <c r="F223" s="24" t="s">
        <v>819</v>
      </c>
      <c r="G223" s="24" t="s">
        <v>820</v>
      </c>
      <c r="H223" s="24" t="s">
        <v>98</v>
      </c>
      <c r="I223" s="25"/>
      <c r="J223" s="26" t="s">
        <v>437</v>
      </c>
    </row>
    <row r="224" spans="1:10" ht="11" customHeight="1" x14ac:dyDescent="0.25">
      <c r="A224" s="13" t="s">
        <v>400</v>
      </c>
      <c r="B224" s="31" t="s">
        <v>66</v>
      </c>
      <c r="C224" s="28" t="s">
        <v>184</v>
      </c>
      <c r="D224" s="24" t="str">
        <f>HYPERLINK("https://agenda.liternet.ro/cronici/groundhogday.html","Groundhog Day *)")</f>
        <v>Groundhog Day *)</v>
      </c>
      <c r="E224" s="24"/>
      <c r="F224" s="24" t="s">
        <v>839</v>
      </c>
      <c r="G224" s="24" t="s">
        <v>840</v>
      </c>
      <c r="H224" s="24" t="s">
        <v>80</v>
      </c>
      <c r="I224" s="25"/>
      <c r="J224" s="26" t="s">
        <v>385</v>
      </c>
    </row>
    <row r="225" spans="1:10" ht="11" customHeight="1" x14ac:dyDescent="0.25">
      <c r="A225" s="13" t="s">
        <v>400</v>
      </c>
      <c r="B225" s="31" t="s">
        <v>66</v>
      </c>
      <c r="C225" s="28" t="s">
        <v>26</v>
      </c>
      <c r="D225" s="24" t="s">
        <v>830</v>
      </c>
      <c r="E225" s="24"/>
      <c r="F225" s="24" t="s">
        <v>831</v>
      </c>
      <c r="G225" s="24" t="s">
        <v>832</v>
      </c>
      <c r="H225" s="24" t="s">
        <v>138</v>
      </c>
      <c r="I225" s="25"/>
      <c r="J225" s="26" t="s">
        <v>311</v>
      </c>
    </row>
    <row r="226" spans="1:10" ht="11" customHeight="1" x14ac:dyDescent="0.25">
      <c r="A226" s="13" t="s">
        <v>400</v>
      </c>
      <c r="B226" s="31" t="s">
        <v>66</v>
      </c>
      <c r="C226" s="28" t="s">
        <v>26</v>
      </c>
      <c r="D226" s="24" t="s">
        <v>846</v>
      </c>
      <c r="E226" s="24"/>
      <c r="F226" s="24" t="s">
        <v>847</v>
      </c>
      <c r="G226" s="24" t="s">
        <v>848</v>
      </c>
      <c r="H226" s="24" t="s">
        <v>96</v>
      </c>
      <c r="I226" s="25"/>
      <c r="J226" s="26" t="s">
        <v>311</v>
      </c>
    </row>
    <row r="227" spans="1:10" ht="11" customHeight="1" x14ac:dyDescent="0.25">
      <c r="A227" s="13" t="s">
        <v>400</v>
      </c>
      <c r="B227" s="31" t="s">
        <v>66</v>
      </c>
      <c r="C227" s="28" t="s">
        <v>75</v>
      </c>
      <c r="D227" s="24" t="s">
        <v>821</v>
      </c>
      <c r="E227" s="24"/>
      <c r="F227" s="24" t="s">
        <v>822</v>
      </c>
      <c r="G227" s="24" t="s">
        <v>823</v>
      </c>
      <c r="H227" s="24" t="s">
        <v>99</v>
      </c>
      <c r="I227" s="25"/>
      <c r="J227" s="26" t="s">
        <v>311</v>
      </c>
    </row>
    <row r="228" spans="1:10" ht="11" customHeight="1" x14ac:dyDescent="0.25">
      <c r="A228" s="13" t="s">
        <v>400</v>
      </c>
      <c r="B228" s="31" t="s">
        <v>66</v>
      </c>
      <c r="C228" s="28" t="s">
        <v>75</v>
      </c>
      <c r="D228" s="24" t="s">
        <v>824</v>
      </c>
      <c r="E228" s="24"/>
      <c r="F228" s="24" t="s">
        <v>825</v>
      </c>
      <c r="G228" s="24" t="s">
        <v>826</v>
      </c>
      <c r="H228" s="24" t="s">
        <v>100</v>
      </c>
      <c r="I228" s="25"/>
      <c r="J228" s="26" t="s">
        <v>311</v>
      </c>
    </row>
    <row r="229" spans="1:10" ht="11" customHeight="1" x14ac:dyDescent="0.25">
      <c r="A229" s="13" t="s">
        <v>400</v>
      </c>
      <c r="B229" s="31" t="s">
        <v>66</v>
      </c>
      <c r="C229" s="28" t="s">
        <v>180</v>
      </c>
      <c r="D229" s="24" t="s">
        <v>808</v>
      </c>
      <c r="E229" s="24"/>
      <c r="F229" s="24" t="s">
        <v>809</v>
      </c>
      <c r="G229" s="24" t="s">
        <v>810</v>
      </c>
      <c r="H229" s="24" t="s">
        <v>81</v>
      </c>
      <c r="I229" s="25"/>
      <c r="J229" s="26" t="s">
        <v>311</v>
      </c>
    </row>
    <row r="230" spans="1:10" ht="11" customHeight="1" x14ac:dyDescent="0.25">
      <c r="A230" s="13" t="s">
        <v>400</v>
      </c>
      <c r="B230" s="31" t="s">
        <v>66</v>
      </c>
      <c r="C230" s="28" t="s">
        <v>58</v>
      </c>
      <c r="D230" s="24" t="s">
        <v>851</v>
      </c>
      <c r="E230" s="24"/>
      <c r="F230" s="24" t="s">
        <v>852</v>
      </c>
      <c r="G230" s="24" t="s">
        <v>853</v>
      </c>
      <c r="H230" s="24" t="s">
        <v>69</v>
      </c>
      <c r="I230" s="25"/>
      <c r="J230" s="26" t="s">
        <v>311</v>
      </c>
    </row>
    <row r="231" spans="1:10" ht="11" customHeight="1" x14ac:dyDescent="0.25">
      <c r="A231" s="13" t="s">
        <v>400</v>
      </c>
      <c r="B231" s="31" t="s">
        <v>66</v>
      </c>
      <c r="C231" s="28" t="s">
        <v>92</v>
      </c>
      <c r="D231" s="24" t="str">
        <f>HYPERLINK("https://agenda.liternet.ro/cronici/americanhistoryx.html","American History X *)")</f>
        <v>American History X *)</v>
      </c>
      <c r="E231" s="24"/>
      <c r="F231" s="24" t="s">
        <v>849</v>
      </c>
      <c r="G231" s="24" t="s">
        <v>850</v>
      </c>
      <c r="H231" s="24" t="s">
        <v>96</v>
      </c>
      <c r="I231" s="25"/>
      <c r="J231" s="26" t="s">
        <v>314</v>
      </c>
    </row>
    <row r="232" spans="1:10" ht="11" customHeight="1" x14ac:dyDescent="0.25">
      <c r="A232" s="13" t="s">
        <v>400</v>
      </c>
      <c r="B232" s="31" t="s">
        <v>66</v>
      </c>
      <c r="C232" s="28" t="s">
        <v>109</v>
      </c>
      <c r="D232" s="24" t="s">
        <v>549</v>
      </c>
      <c r="E232" s="24"/>
      <c r="F232" s="24" t="s">
        <v>550</v>
      </c>
      <c r="G232" s="24" t="s">
        <v>551</v>
      </c>
      <c r="H232" s="24" t="s">
        <v>90</v>
      </c>
      <c r="I232" s="25"/>
      <c r="J232" s="26" t="s">
        <v>311</v>
      </c>
    </row>
    <row r="233" spans="1:10" ht="11" customHeight="1" x14ac:dyDescent="0.25">
      <c r="A233" s="13" t="s">
        <v>400</v>
      </c>
      <c r="B233" s="31" t="s">
        <v>66</v>
      </c>
      <c r="C233" s="28" t="s">
        <v>40</v>
      </c>
      <c r="D233" s="24" t="s">
        <v>667</v>
      </c>
      <c r="E233" s="24"/>
      <c r="F233" s="24" t="s">
        <v>668</v>
      </c>
      <c r="G233" s="24" t="s">
        <v>669</v>
      </c>
      <c r="H233" s="24" t="s">
        <v>154</v>
      </c>
      <c r="I233" s="25"/>
      <c r="J233" s="26" t="s">
        <v>311</v>
      </c>
    </row>
    <row r="234" spans="1:10" ht="11" customHeight="1" x14ac:dyDescent="0.25">
      <c r="A234" s="13" t="s">
        <v>400</v>
      </c>
      <c r="B234" s="31" t="s">
        <v>66</v>
      </c>
      <c r="C234" s="28" t="s">
        <v>40</v>
      </c>
      <c r="D234" s="24" t="s">
        <v>815</v>
      </c>
      <c r="E234" s="24"/>
      <c r="F234" s="24" t="s">
        <v>816</v>
      </c>
      <c r="G234" s="24" t="s">
        <v>817</v>
      </c>
      <c r="H234" s="24" t="s">
        <v>97</v>
      </c>
      <c r="I234" s="25"/>
      <c r="J234" s="26" t="s">
        <v>311</v>
      </c>
    </row>
    <row r="235" spans="1:10" ht="11" customHeight="1" x14ac:dyDescent="0.25">
      <c r="A235" s="13" t="s">
        <v>400</v>
      </c>
      <c r="B235" s="31" t="s">
        <v>66</v>
      </c>
      <c r="C235" s="28" t="s">
        <v>183</v>
      </c>
      <c r="D235" s="24" t="s">
        <v>833</v>
      </c>
      <c r="E235" s="24"/>
      <c r="F235" s="24" t="s">
        <v>834</v>
      </c>
      <c r="G235" s="24" t="s">
        <v>835</v>
      </c>
      <c r="H235" s="24" t="s">
        <v>138</v>
      </c>
      <c r="I235" s="25"/>
      <c r="J235" s="26" t="s">
        <v>311</v>
      </c>
    </row>
    <row r="236" spans="1:10" ht="11" customHeight="1" x14ac:dyDescent="0.25">
      <c r="A236" s="13" t="s">
        <v>400</v>
      </c>
      <c r="B236" s="31" t="s">
        <v>66</v>
      </c>
      <c r="C236" s="28" t="s">
        <v>181</v>
      </c>
      <c r="D236" s="24" t="s">
        <v>744</v>
      </c>
      <c r="E236" s="24"/>
      <c r="F236" s="24" t="s">
        <v>745</v>
      </c>
      <c r="G236" s="24" t="s">
        <v>746</v>
      </c>
      <c r="H236" s="24" t="s">
        <v>99</v>
      </c>
      <c r="I236" s="25"/>
      <c r="J236" s="26" t="s">
        <v>311</v>
      </c>
    </row>
    <row r="237" spans="1:10" ht="11" customHeight="1" x14ac:dyDescent="0.25">
      <c r="A237" s="13" t="s">
        <v>400</v>
      </c>
      <c r="B237" s="31" t="s">
        <v>66</v>
      </c>
      <c r="C237" s="28" t="s">
        <v>62</v>
      </c>
      <c r="D237" s="24" t="str">
        <f>HYPERLINK("https://agenda.liternet.ro/cronici/28weekslater.html","28 Weeks Later *)")</f>
        <v>28 Weeks Later *)</v>
      </c>
      <c r="E237" s="24"/>
      <c r="F237" s="24" t="s">
        <v>811</v>
      </c>
      <c r="G237" s="24" t="s">
        <v>812</v>
      </c>
      <c r="H237" s="24" t="s">
        <v>81</v>
      </c>
      <c r="I237" s="25"/>
      <c r="J237" s="26" t="s">
        <v>311</v>
      </c>
    </row>
    <row r="238" spans="1:10" ht="11" customHeight="1" x14ac:dyDescent="0.25">
      <c r="A238" s="13" t="s">
        <v>400</v>
      </c>
      <c r="B238" s="31" t="s">
        <v>66</v>
      </c>
      <c r="C238" s="28" t="s">
        <v>151</v>
      </c>
      <c r="D238" s="24" t="s">
        <v>783</v>
      </c>
      <c r="E238" s="24"/>
      <c r="F238" s="24" t="s">
        <v>784</v>
      </c>
      <c r="G238" s="24" t="s">
        <v>785</v>
      </c>
      <c r="H238" s="24" t="s">
        <v>105</v>
      </c>
      <c r="I238" s="25"/>
      <c r="J238" s="26" t="s">
        <v>311</v>
      </c>
    </row>
    <row r="239" spans="1:10" ht="11" customHeight="1" x14ac:dyDescent="0.25">
      <c r="A239" s="13" t="s">
        <v>400</v>
      </c>
      <c r="B239" s="27" t="s">
        <v>66</v>
      </c>
      <c r="C239" s="28" t="s">
        <v>68</v>
      </c>
      <c r="D239" s="24" t="s">
        <v>404</v>
      </c>
      <c r="E239" s="24"/>
      <c r="F239" s="24" t="s">
        <v>405</v>
      </c>
      <c r="G239" s="24" t="s">
        <v>406</v>
      </c>
      <c r="H239" s="24" t="s">
        <v>69</v>
      </c>
      <c r="I239" s="25"/>
      <c r="J239" s="26" t="s">
        <v>311</v>
      </c>
    </row>
    <row r="240" spans="1:10" ht="11" customHeight="1" x14ac:dyDescent="0.25">
      <c r="A240" s="13" t="s">
        <v>400</v>
      </c>
      <c r="B240" s="31" t="s">
        <v>66</v>
      </c>
      <c r="C240" s="28" t="s">
        <v>182</v>
      </c>
      <c r="D240" s="24" t="s">
        <v>827</v>
      </c>
      <c r="E240" s="24"/>
      <c r="F240" s="24" t="s">
        <v>828</v>
      </c>
      <c r="G240" s="24" t="s">
        <v>829</v>
      </c>
      <c r="H240" s="24" t="s">
        <v>100</v>
      </c>
      <c r="I240" s="25"/>
      <c r="J240" s="26" t="s">
        <v>314</v>
      </c>
    </row>
    <row r="241" spans="1:10" ht="11" customHeight="1" x14ac:dyDescent="0.25">
      <c r="A241" s="13" t="s">
        <v>400</v>
      </c>
      <c r="B241" s="27" t="s">
        <v>66</v>
      </c>
      <c r="C241" s="28" t="s">
        <v>67</v>
      </c>
      <c r="D241" s="24" t="s">
        <v>401</v>
      </c>
      <c r="E241" s="24"/>
      <c r="F241" s="24" t="s">
        <v>402</v>
      </c>
      <c r="G241" s="24" t="s">
        <v>403</v>
      </c>
      <c r="H241" s="24" t="s">
        <v>56</v>
      </c>
      <c r="I241" s="25"/>
      <c r="J241" s="26" t="s">
        <v>311</v>
      </c>
    </row>
    <row r="242" spans="1:10" ht="11" customHeight="1" x14ac:dyDescent="0.25">
      <c r="A242" s="13" t="s">
        <v>400</v>
      </c>
      <c r="B242" s="31" t="s">
        <v>66</v>
      </c>
      <c r="C242" s="28" t="s">
        <v>1221</v>
      </c>
      <c r="D242" s="24" t="str">
        <f>HYPERLINK("https://agenda.liternet.ro/cronici/killbill2.html","Kill Bill: Vol 2 *)")</f>
        <v>Kill Bill: Vol 2 *)</v>
      </c>
      <c r="E242" s="24"/>
      <c r="F242" s="24" t="s">
        <v>459</v>
      </c>
      <c r="G242" s="24" t="s">
        <v>460</v>
      </c>
      <c r="H242" s="24" t="s">
        <v>98</v>
      </c>
      <c r="I242" s="25"/>
      <c r="J242" s="26" t="s">
        <v>385</v>
      </c>
    </row>
    <row r="243" spans="1:10" ht="11" hidden="1" customHeight="1" outlineLevel="1" x14ac:dyDescent="0.25">
      <c r="A243" s="13" t="s">
        <v>329</v>
      </c>
      <c r="B243" s="31" t="s">
        <v>16</v>
      </c>
      <c r="C243" s="28" t="s">
        <v>161</v>
      </c>
      <c r="D243" s="24" t="str">
        <f>HYPERLINK("https://agenda.liternet.ro/cronici/girlswillbegirls.html","Girls Will Be Girls *)")</f>
        <v>Girls Will Be Girls *)</v>
      </c>
      <c r="E243" s="24"/>
      <c r="F243" s="24" t="s">
        <v>881</v>
      </c>
      <c r="G243" s="24" t="s">
        <v>882</v>
      </c>
      <c r="H243" s="24" t="s">
        <v>80</v>
      </c>
      <c r="I243" s="25"/>
      <c r="J243" s="26" t="s">
        <v>311</v>
      </c>
    </row>
    <row r="244" spans="1:10" ht="11" hidden="1" customHeight="1" outlineLevel="1" x14ac:dyDescent="0.25">
      <c r="A244" s="13" t="s">
        <v>329</v>
      </c>
      <c r="B244" s="31" t="s">
        <v>16</v>
      </c>
      <c r="C244" s="28" t="s">
        <v>179</v>
      </c>
      <c r="D244" s="24" t="s">
        <v>855</v>
      </c>
      <c r="E244" s="24"/>
      <c r="F244" s="24" t="s">
        <v>856</v>
      </c>
      <c r="G244" s="24" t="s">
        <v>857</v>
      </c>
      <c r="H244" s="24" t="s">
        <v>81</v>
      </c>
      <c r="I244" s="25"/>
      <c r="J244" s="26" t="s">
        <v>311</v>
      </c>
    </row>
    <row r="245" spans="1:10" ht="11" hidden="1" customHeight="1" outlineLevel="1" x14ac:dyDescent="0.25">
      <c r="A245" s="13" t="s">
        <v>329</v>
      </c>
      <c r="B245" s="31" t="s">
        <v>16</v>
      </c>
      <c r="C245" s="28" t="s">
        <v>179</v>
      </c>
      <c r="D245" s="24" t="str">
        <f>HYPERLINK("https://agenda.liternet.ro/cronici/manchesterbythesea.html","Manchester by the Sea *)")</f>
        <v>Manchester by the Sea *)</v>
      </c>
      <c r="E245" s="24"/>
      <c r="F245" s="24" t="s">
        <v>888</v>
      </c>
      <c r="G245" s="24" t="s">
        <v>889</v>
      </c>
      <c r="H245" s="24" t="s">
        <v>69</v>
      </c>
      <c r="I245" s="25"/>
      <c r="J245" s="26" t="s">
        <v>311</v>
      </c>
    </row>
    <row r="246" spans="1:10" ht="11" hidden="1" customHeight="1" outlineLevel="1" x14ac:dyDescent="0.25">
      <c r="A246" s="13" t="s">
        <v>329</v>
      </c>
      <c r="B246" s="31" t="s">
        <v>16</v>
      </c>
      <c r="C246" s="28" t="s">
        <v>134</v>
      </c>
      <c r="D246" s="24" t="str">
        <f>HYPERLINK("https://agenda.liternet.ro/cronici/hobbit2.html","The Hobbit: The Desolation of Smaug *)")</f>
        <v>The Hobbit: The Desolation of Smaug *)</v>
      </c>
      <c r="E246" s="24"/>
      <c r="F246" s="24" t="s">
        <v>806</v>
      </c>
      <c r="G246" s="24" t="s">
        <v>854</v>
      </c>
      <c r="H246" s="24" t="s">
        <v>90</v>
      </c>
      <c r="I246" s="25"/>
      <c r="J246" s="26" t="s">
        <v>311</v>
      </c>
    </row>
    <row r="247" spans="1:10" ht="11" hidden="1" customHeight="1" outlineLevel="1" x14ac:dyDescent="0.25">
      <c r="A247" s="13" t="s">
        <v>329</v>
      </c>
      <c r="B247" s="31" t="s">
        <v>16</v>
      </c>
      <c r="C247" s="28" t="s">
        <v>187</v>
      </c>
      <c r="D247" s="24" t="s">
        <v>860</v>
      </c>
      <c r="E247" s="24"/>
      <c r="F247" s="24" t="s">
        <v>813</v>
      </c>
      <c r="G247" s="24" t="s">
        <v>861</v>
      </c>
      <c r="H247" s="24" t="s">
        <v>56</v>
      </c>
      <c r="I247" s="25"/>
      <c r="J247" s="26" t="s">
        <v>311</v>
      </c>
    </row>
    <row r="248" spans="1:10" ht="11" hidden="1" customHeight="1" outlineLevel="1" x14ac:dyDescent="0.25">
      <c r="A248" s="13" t="s">
        <v>329</v>
      </c>
      <c r="B248" s="31" t="s">
        <v>16</v>
      </c>
      <c r="C248" s="28" t="s">
        <v>102</v>
      </c>
      <c r="D248" s="24" t="s">
        <v>865</v>
      </c>
      <c r="E248" s="24"/>
      <c r="F248" s="24" t="s">
        <v>866</v>
      </c>
      <c r="G248" s="24" t="s">
        <v>867</v>
      </c>
      <c r="H248" s="24" t="s">
        <v>96</v>
      </c>
      <c r="I248" s="25"/>
      <c r="J248" s="26" t="s">
        <v>311</v>
      </c>
    </row>
    <row r="249" spans="1:10" ht="11" hidden="1" customHeight="1" outlineLevel="1" x14ac:dyDescent="0.25">
      <c r="A249" s="13" t="s">
        <v>329</v>
      </c>
      <c r="B249" s="31" t="s">
        <v>16</v>
      </c>
      <c r="C249" s="28" t="s">
        <v>102</v>
      </c>
      <c r="D249" s="24" t="s">
        <v>609</v>
      </c>
      <c r="E249" s="24"/>
      <c r="F249" s="24" t="s">
        <v>610</v>
      </c>
      <c r="G249" s="24" t="s">
        <v>611</v>
      </c>
      <c r="H249" s="24" t="s">
        <v>138</v>
      </c>
      <c r="I249" s="25"/>
      <c r="J249" s="26" t="s">
        <v>311</v>
      </c>
    </row>
    <row r="250" spans="1:10" ht="11" hidden="1" customHeight="1" outlineLevel="1" x14ac:dyDescent="0.25">
      <c r="A250" s="13" t="s">
        <v>329</v>
      </c>
      <c r="B250" s="31" t="s">
        <v>16</v>
      </c>
      <c r="C250" s="28" t="s">
        <v>76</v>
      </c>
      <c r="D250" s="24" t="s">
        <v>883</v>
      </c>
      <c r="E250" s="24"/>
      <c r="F250" s="24" t="s">
        <v>884</v>
      </c>
      <c r="G250" s="24" t="s">
        <v>885</v>
      </c>
      <c r="H250" s="24" t="s">
        <v>80</v>
      </c>
      <c r="I250" s="25"/>
      <c r="J250" s="26" t="s">
        <v>311</v>
      </c>
    </row>
    <row r="251" spans="1:10" ht="11" hidden="1" customHeight="1" outlineLevel="1" x14ac:dyDescent="0.25">
      <c r="A251" s="13" t="s">
        <v>329</v>
      </c>
      <c r="B251" s="31" t="s">
        <v>16</v>
      </c>
      <c r="C251" s="28" t="s">
        <v>14</v>
      </c>
      <c r="D251" s="24" t="s">
        <v>890</v>
      </c>
      <c r="E251" s="24"/>
      <c r="F251" s="24" t="s">
        <v>891</v>
      </c>
      <c r="G251" s="24" t="s">
        <v>892</v>
      </c>
      <c r="H251" s="24" t="s">
        <v>69</v>
      </c>
      <c r="I251" s="25"/>
      <c r="J251" s="26" t="s">
        <v>311</v>
      </c>
    </row>
    <row r="252" spans="1:10" ht="11" hidden="1" customHeight="1" outlineLevel="1" x14ac:dyDescent="0.25">
      <c r="A252" s="13" t="s">
        <v>329</v>
      </c>
      <c r="B252" s="31" t="s">
        <v>16</v>
      </c>
      <c r="C252" s="28" t="s">
        <v>26</v>
      </c>
      <c r="D252" s="24" t="str">
        <f>HYPERLINK("https://agenda.liternet.ro/cronici/downtonabbeyanewera.html","Downton Abbey: A New Era *)")</f>
        <v>Downton Abbey: A New Era *)</v>
      </c>
      <c r="E252" s="24"/>
      <c r="F252" s="24" t="s">
        <v>868</v>
      </c>
      <c r="G252" s="24" t="s">
        <v>869</v>
      </c>
      <c r="H252" s="24" t="s">
        <v>96</v>
      </c>
      <c r="I252" s="25"/>
      <c r="J252" s="26" t="s">
        <v>311</v>
      </c>
    </row>
    <row r="253" spans="1:10" ht="11" hidden="1" customHeight="1" outlineLevel="1" x14ac:dyDescent="0.25">
      <c r="A253" s="13" t="s">
        <v>329</v>
      </c>
      <c r="B253" s="31" t="s">
        <v>16</v>
      </c>
      <c r="C253" s="28" t="s">
        <v>26</v>
      </c>
      <c r="D253" s="24" t="s">
        <v>188</v>
      </c>
      <c r="E253" s="24"/>
      <c r="F253" s="24" t="s">
        <v>879</v>
      </c>
      <c r="G253" s="24" t="s">
        <v>880</v>
      </c>
      <c r="H253" s="24" t="s">
        <v>138</v>
      </c>
      <c r="I253" s="25"/>
      <c r="J253" s="26" t="s">
        <v>385</v>
      </c>
    </row>
    <row r="254" spans="1:10" ht="11" hidden="1" customHeight="1" outlineLevel="1" x14ac:dyDescent="0.25">
      <c r="A254" s="13" t="s">
        <v>329</v>
      </c>
      <c r="B254" s="27" t="s">
        <v>16</v>
      </c>
      <c r="C254" s="28" t="s">
        <v>71</v>
      </c>
      <c r="D254" s="24" t="s">
        <v>395</v>
      </c>
      <c r="E254" s="24"/>
      <c r="F254" s="24" t="s">
        <v>396</v>
      </c>
      <c r="G254" s="24" t="s">
        <v>397</v>
      </c>
      <c r="H254" s="24" t="s">
        <v>72</v>
      </c>
      <c r="I254" s="25"/>
      <c r="J254" s="26" t="s">
        <v>311</v>
      </c>
    </row>
    <row r="255" spans="1:10" ht="11" hidden="1" customHeight="1" outlineLevel="1" x14ac:dyDescent="0.25">
      <c r="A255" s="13" t="s">
        <v>329</v>
      </c>
      <c r="B255" s="31" t="s">
        <v>16</v>
      </c>
      <c r="C255" s="28" t="s">
        <v>29</v>
      </c>
      <c r="D255" s="24" t="str">
        <f>HYPERLINK("https://agenda.liternet.ro/cronici/interstellar.html","Interstellar *)")</f>
        <v>Interstellar *)</v>
      </c>
      <c r="E255" s="24"/>
      <c r="F255" s="24" t="s">
        <v>435</v>
      </c>
      <c r="G255" s="24" t="s">
        <v>568</v>
      </c>
      <c r="H255" s="24" t="s">
        <v>80</v>
      </c>
      <c r="I255" s="25"/>
      <c r="J255" s="26" t="s">
        <v>311</v>
      </c>
    </row>
    <row r="256" spans="1:10" ht="11" hidden="1" customHeight="1" outlineLevel="1" x14ac:dyDescent="0.25">
      <c r="A256" s="13" t="s">
        <v>329</v>
      </c>
      <c r="B256" s="27" t="s">
        <v>16</v>
      </c>
      <c r="C256" s="28" t="s">
        <v>73</v>
      </c>
      <c r="D256" s="24" t="s">
        <v>389</v>
      </c>
      <c r="E256" s="24"/>
      <c r="F256" s="24" t="s">
        <v>390</v>
      </c>
      <c r="G256" s="24" t="s">
        <v>391</v>
      </c>
      <c r="H256" s="24" t="s">
        <v>72</v>
      </c>
      <c r="I256" s="25"/>
      <c r="J256" s="26" t="s">
        <v>311</v>
      </c>
    </row>
    <row r="257" spans="1:10" ht="11" hidden="1" customHeight="1" outlineLevel="1" x14ac:dyDescent="0.25">
      <c r="A257" s="13" t="s">
        <v>329</v>
      </c>
      <c r="B257" s="31" t="s">
        <v>16</v>
      </c>
      <c r="C257" s="28" t="s">
        <v>58</v>
      </c>
      <c r="D257" s="24" t="s">
        <v>893</v>
      </c>
      <c r="E257" s="24"/>
      <c r="F257" s="24" t="s">
        <v>894</v>
      </c>
      <c r="G257" s="24" t="s">
        <v>895</v>
      </c>
      <c r="H257" s="24" t="s">
        <v>69</v>
      </c>
      <c r="I257" s="25"/>
      <c r="J257" s="26" t="s">
        <v>311</v>
      </c>
    </row>
    <row r="258" spans="1:10" ht="11" hidden="1" customHeight="1" outlineLevel="1" x14ac:dyDescent="0.25">
      <c r="A258" s="13" t="s">
        <v>329</v>
      </c>
      <c r="B258" s="31" t="s">
        <v>16</v>
      </c>
      <c r="C258" s="28" t="s">
        <v>40</v>
      </c>
      <c r="D258" s="24" t="str">
        <f>HYPERLINK("https://agenda.liternet.ro/cronici/smokinaces.html","Smokin' Aces *)")</f>
        <v>Smokin' Aces *)</v>
      </c>
      <c r="E258" s="24"/>
      <c r="F258" s="24" t="s">
        <v>870</v>
      </c>
      <c r="G258" s="24" t="s">
        <v>871</v>
      </c>
      <c r="H258" s="24" t="s">
        <v>96</v>
      </c>
      <c r="I258" s="25"/>
      <c r="J258" s="26" t="s">
        <v>311</v>
      </c>
    </row>
    <row r="259" spans="1:10" ht="11" hidden="1" customHeight="1" outlineLevel="1" x14ac:dyDescent="0.25">
      <c r="A259" s="13" t="s">
        <v>329</v>
      </c>
      <c r="B259" s="31" t="s">
        <v>16</v>
      </c>
      <c r="C259" s="28" t="s">
        <v>40</v>
      </c>
      <c r="D259" s="24" t="str">
        <f>HYPERLINK("https://agenda.liternet.ro/cronici/12yearsaslave.html","12 Years a Slave *)")</f>
        <v>12 Years a Slave *)</v>
      </c>
      <c r="E259" s="24"/>
      <c r="F259" s="24" t="s">
        <v>966</v>
      </c>
      <c r="G259" s="24" t="s">
        <v>967</v>
      </c>
      <c r="H259" s="24" t="s">
        <v>100</v>
      </c>
      <c r="I259" s="25"/>
      <c r="J259" s="26" t="s">
        <v>311</v>
      </c>
    </row>
    <row r="260" spans="1:10" ht="11" hidden="1" customHeight="1" outlineLevel="1" x14ac:dyDescent="0.25">
      <c r="A260" s="13" t="s">
        <v>329</v>
      </c>
      <c r="B260" s="31" t="s">
        <v>16</v>
      </c>
      <c r="C260" s="28" t="s">
        <v>183</v>
      </c>
      <c r="D260" s="24" t="s">
        <v>872</v>
      </c>
      <c r="E260" s="24"/>
      <c r="F260" s="24" t="s">
        <v>873</v>
      </c>
      <c r="G260" s="24" t="s">
        <v>874</v>
      </c>
      <c r="H260" s="24" t="s">
        <v>97</v>
      </c>
      <c r="I260" s="25"/>
      <c r="J260" s="26" t="s">
        <v>311</v>
      </c>
    </row>
    <row r="261" spans="1:10" ht="11" hidden="1" customHeight="1" outlineLevel="1" x14ac:dyDescent="0.25">
      <c r="A261" s="13" t="s">
        <v>329</v>
      </c>
      <c r="B261" s="31" t="s">
        <v>16</v>
      </c>
      <c r="C261" s="28" t="s">
        <v>181</v>
      </c>
      <c r="D261" s="24" t="str">
        <f>HYPERLINK("https://agenda.liternet.ro/cronici/onebattleafteranother.html","One Battle After Another *)")</f>
        <v>One Battle After Another *)</v>
      </c>
      <c r="E261" s="24"/>
      <c r="F261" s="24" t="s">
        <v>858</v>
      </c>
      <c r="G261" s="24" t="s">
        <v>859</v>
      </c>
      <c r="H261" s="24" t="s">
        <v>81</v>
      </c>
      <c r="I261" s="25"/>
      <c r="J261" s="26" t="s">
        <v>311</v>
      </c>
    </row>
    <row r="262" spans="1:10" ht="11" hidden="1" customHeight="1" outlineLevel="1" x14ac:dyDescent="0.25">
      <c r="A262" s="13" t="s">
        <v>329</v>
      </c>
      <c r="B262" s="31" t="s">
        <v>16</v>
      </c>
      <c r="C262" s="28" t="s">
        <v>62</v>
      </c>
      <c r="D262" s="24" t="str">
        <f>HYPERLINK("https://agenda.liternet.ro/cronici/rendition.html","Rendition *)")</f>
        <v>Rendition *)</v>
      </c>
      <c r="E262" s="24"/>
      <c r="F262" s="24" t="s">
        <v>876</v>
      </c>
      <c r="G262" s="24" t="s">
        <v>877</v>
      </c>
      <c r="H262" s="24" t="s">
        <v>99</v>
      </c>
      <c r="I262" s="25"/>
      <c r="J262" s="26" t="s">
        <v>311</v>
      </c>
    </row>
    <row r="263" spans="1:10" ht="11" hidden="1" customHeight="1" outlineLevel="1" x14ac:dyDescent="0.25">
      <c r="A263" s="13" t="s">
        <v>329</v>
      </c>
      <c r="B263" s="31" t="s">
        <v>16</v>
      </c>
      <c r="C263" s="28" t="s">
        <v>189</v>
      </c>
      <c r="D263" s="24" t="s">
        <v>897</v>
      </c>
      <c r="E263" s="24"/>
      <c r="F263" s="24" t="s">
        <v>898</v>
      </c>
      <c r="G263" s="24" t="s">
        <v>899</v>
      </c>
      <c r="H263" s="24" t="s">
        <v>105</v>
      </c>
      <c r="I263" s="25"/>
      <c r="J263" s="26" t="s">
        <v>311</v>
      </c>
    </row>
    <row r="264" spans="1:10" ht="11" hidden="1" customHeight="1" outlineLevel="1" x14ac:dyDescent="0.25">
      <c r="A264" s="13" t="s">
        <v>329</v>
      </c>
      <c r="B264" s="31" t="s">
        <v>16</v>
      </c>
      <c r="C264" s="28" t="s">
        <v>182</v>
      </c>
      <c r="D264" s="24" t="str">
        <f>HYPERLINK("https://agenda.liternet.ro/cronici/gladiator.html","Gladiator *)")</f>
        <v>Gladiator *)</v>
      </c>
      <c r="E264" s="24"/>
      <c r="F264" s="24" t="s">
        <v>691</v>
      </c>
      <c r="G264" s="24" t="s">
        <v>896</v>
      </c>
      <c r="H264" s="24" t="s">
        <v>69</v>
      </c>
      <c r="I264" s="25"/>
      <c r="J264" s="26" t="s">
        <v>437</v>
      </c>
    </row>
    <row r="265" spans="1:10" ht="11" hidden="1" customHeight="1" outlineLevel="1" x14ac:dyDescent="0.25">
      <c r="A265" s="13" t="s">
        <v>329</v>
      </c>
      <c r="B265" s="31" t="s">
        <v>16</v>
      </c>
      <c r="C265" s="28" t="s">
        <v>67</v>
      </c>
      <c r="D265" s="24" t="s">
        <v>886</v>
      </c>
      <c r="E265" s="24"/>
      <c r="F265" s="24" t="s">
        <v>661</v>
      </c>
      <c r="G265" s="24" t="s">
        <v>887</v>
      </c>
      <c r="H265" s="24" t="s">
        <v>80</v>
      </c>
      <c r="I265" s="25"/>
      <c r="J265" s="26" t="s">
        <v>311</v>
      </c>
    </row>
    <row r="266" spans="1:10" ht="11" hidden="1" customHeight="1" outlineLevel="1" x14ac:dyDescent="0.25">
      <c r="A266" s="13" t="s">
        <v>329</v>
      </c>
      <c r="B266" s="31" t="s">
        <v>16</v>
      </c>
      <c r="C266" s="28" t="s">
        <v>84</v>
      </c>
      <c r="D266" s="24" t="s">
        <v>862</v>
      </c>
      <c r="E266" s="24"/>
      <c r="F266" s="24" t="s">
        <v>863</v>
      </c>
      <c r="G266" s="24" t="s">
        <v>864</v>
      </c>
      <c r="H266" s="24" t="s">
        <v>56</v>
      </c>
      <c r="I266" s="25"/>
      <c r="J266" s="26" t="s">
        <v>311</v>
      </c>
    </row>
    <row r="267" spans="1:10" ht="11" hidden="1" customHeight="1" outlineLevel="1" x14ac:dyDescent="0.25">
      <c r="A267" s="13" t="s">
        <v>329</v>
      </c>
      <c r="B267" s="31" t="s">
        <v>16</v>
      </c>
      <c r="C267" s="28" t="s">
        <v>1222</v>
      </c>
      <c r="D267" s="24" t="str">
        <f>HYPERLINK("https://agenda.liternet.ro/cronici/snatch.html","Snatch *)")</f>
        <v>Snatch *)</v>
      </c>
      <c r="E267" s="24"/>
      <c r="F267" s="24" t="s">
        <v>495</v>
      </c>
      <c r="G267" s="24" t="s">
        <v>875</v>
      </c>
      <c r="H267" s="24" t="s">
        <v>98</v>
      </c>
      <c r="I267" s="25"/>
      <c r="J267" s="26" t="s">
        <v>314</v>
      </c>
    </row>
    <row r="268" spans="1:10" ht="11" hidden="1" customHeight="1" outlineLevel="1" x14ac:dyDescent="0.25">
      <c r="A268" s="13" t="s">
        <v>329</v>
      </c>
      <c r="B268" s="31" t="s">
        <v>16</v>
      </c>
      <c r="C268" s="28" t="s">
        <v>1223</v>
      </c>
      <c r="D268" s="24" t="s">
        <v>578</v>
      </c>
      <c r="E268" s="24"/>
      <c r="F268" s="24" t="s">
        <v>579</v>
      </c>
      <c r="G268" s="24" t="s">
        <v>580</v>
      </c>
      <c r="H268" s="24" t="s">
        <v>97</v>
      </c>
      <c r="I268" s="25"/>
      <c r="J268" s="26" t="s">
        <v>311</v>
      </c>
    </row>
    <row r="269" spans="1:10" ht="11" hidden="1" customHeight="1" outlineLevel="1" x14ac:dyDescent="0.25">
      <c r="A269" s="13" t="s">
        <v>329</v>
      </c>
      <c r="B269" s="31" t="s">
        <v>16</v>
      </c>
      <c r="C269" s="28" t="s">
        <v>1224</v>
      </c>
      <c r="D269" s="24" t="str">
        <f>HYPERLINK("https://agenda.liternet.ro/cronici/zodiac.html","Zodiac *)")</f>
        <v>Zodiac *)</v>
      </c>
      <c r="E269" s="24"/>
      <c r="F269" s="24" t="s">
        <v>444</v>
      </c>
      <c r="G269" s="24" t="s">
        <v>878</v>
      </c>
      <c r="H269" s="24" t="s">
        <v>99</v>
      </c>
      <c r="I269" s="25"/>
      <c r="J269" s="26" t="s">
        <v>385</v>
      </c>
    </row>
    <row r="270" spans="1:10" ht="11" hidden="1" customHeight="1" outlineLevel="1" x14ac:dyDescent="0.25">
      <c r="A270" s="13" t="s">
        <v>333</v>
      </c>
      <c r="B270" s="31" t="s">
        <v>18</v>
      </c>
      <c r="C270" s="28" t="s">
        <v>89</v>
      </c>
      <c r="D270" s="24" t="str">
        <f>HYPERLINK("https://agenda.liternet.ro/cronici/hobbit3.html","The Hobbit: The Battle of the Five Armies *)")</f>
        <v>The Hobbit: The Battle of the Five Armies *)</v>
      </c>
      <c r="E270" s="24"/>
      <c r="F270" s="24" t="s">
        <v>806</v>
      </c>
      <c r="G270" s="24" t="s">
        <v>807</v>
      </c>
      <c r="H270" s="24" t="s">
        <v>90</v>
      </c>
      <c r="I270" s="25"/>
      <c r="J270" s="26" t="s">
        <v>311</v>
      </c>
    </row>
    <row r="271" spans="1:10" ht="11" hidden="1" customHeight="1" outlineLevel="1" x14ac:dyDescent="0.25">
      <c r="A271" s="13" t="s">
        <v>333</v>
      </c>
      <c r="B271" s="31" t="s">
        <v>18</v>
      </c>
      <c r="C271" s="28" t="s">
        <v>102</v>
      </c>
      <c r="D271" s="24" t="str">
        <f>HYPERLINK("https://agenda.liternet.ro/cronici/choristes.html","Les choristes *)")</f>
        <v>Les choristes *)</v>
      </c>
      <c r="E271" s="24"/>
      <c r="F271" s="24" t="s">
        <v>921</v>
      </c>
      <c r="G271" s="24" t="s">
        <v>922</v>
      </c>
      <c r="H271" s="24" t="s">
        <v>69</v>
      </c>
      <c r="I271" s="25"/>
      <c r="J271" s="26" t="s">
        <v>385</v>
      </c>
    </row>
    <row r="272" spans="1:10" ht="11" hidden="1" customHeight="1" outlineLevel="1" x14ac:dyDescent="0.25">
      <c r="A272" s="13" t="s">
        <v>333</v>
      </c>
      <c r="B272" s="31" t="s">
        <v>18</v>
      </c>
      <c r="C272" s="28" t="s">
        <v>122</v>
      </c>
      <c r="D272" s="24" t="str">
        <f>HYPERLINK("https://agenda.liternet.ro/cronici/sharktale.html","Shark Tale *)")</f>
        <v>Shark Tale *)</v>
      </c>
      <c r="E272" s="24"/>
      <c r="F272" s="24" t="s">
        <v>969</v>
      </c>
      <c r="G272" s="24" t="s">
        <v>970</v>
      </c>
      <c r="H272" s="24" t="s">
        <v>100</v>
      </c>
      <c r="I272" s="25"/>
      <c r="J272" s="26" t="s">
        <v>385</v>
      </c>
    </row>
    <row r="273" spans="1:10" ht="11" hidden="1" customHeight="1" outlineLevel="1" x14ac:dyDescent="0.25">
      <c r="A273" s="13" t="s">
        <v>333</v>
      </c>
      <c r="B273" s="31" t="s">
        <v>18</v>
      </c>
      <c r="C273" s="28" t="s">
        <v>190</v>
      </c>
      <c r="D273" s="24" t="s">
        <v>904</v>
      </c>
      <c r="E273" s="24"/>
      <c r="F273" s="24" t="s">
        <v>905</v>
      </c>
      <c r="G273" s="24" t="s">
        <v>906</v>
      </c>
      <c r="H273" s="24" t="s">
        <v>81</v>
      </c>
      <c r="I273" s="25"/>
      <c r="J273" s="26" t="s">
        <v>311</v>
      </c>
    </row>
    <row r="274" spans="1:10" ht="11" hidden="1" customHeight="1" outlineLevel="1" x14ac:dyDescent="0.25">
      <c r="A274" s="13" t="s">
        <v>333</v>
      </c>
      <c r="B274" s="31" t="s">
        <v>18</v>
      </c>
      <c r="C274" s="28" t="s">
        <v>193</v>
      </c>
      <c r="D274" s="24" t="str">
        <f>HYPERLINK("https://agenda.liternet.ro/cronici/ensemblecesttout.html","Ensemble, c'est tout *)")</f>
        <v>Ensemble, c'est tout *)</v>
      </c>
      <c r="E274" s="24"/>
      <c r="F274" s="24" t="s">
        <v>914</v>
      </c>
      <c r="G274" s="24" t="s">
        <v>915</v>
      </c>
      <c r="H274" s="24" t="s">
        <v>80</v>
      </c>
      <c r="I274" s="25"/>
      <c r="J274" s="26" t="s">
        <v>437</v>
      </c>
    </row>
    <row r="275" spans="1:10" ht="11" hidden="1" customHeight="1" outlineLevel="1" x14ac:dyDescent="0.25">
      <c r="A275" s="13" t="s">
        <v>333</v>
      </c>
      <c r="B275" s="31" t="s">
        <v>18</v>
      </c>
      <c r="C275" s="28" t="s">
        <v>194</v>
      </c>
      <c r="D275" s="24" t="s">
        <v>923</v>
      </c>
      <c r="E275" s="24"/>
      <c r="F275" s="24" t="s">
        <v>924</v>
      </c>
      <c r="G275" s="24" t="s">
        <v>925</v>
      </c>
      <c r="H275" s="24" t="s">
        <v>69</v>
      </c>
      <c r="I275" s="25"/>
      <c r="J275" s="26" t="s">
        <v>311</v>
      </c>
    </row>
    <row r="276" spans="1:10" ht="11" hidden="1" customHeight="1" outlineLevel="1" x14ac:dyDescent="0.25">
      <c r="A276" s="13" t="s">
        <v>333</v>
      </c>
      <c r="B276" s="31" t="s">
        <v>18</v>
      </c>
      <c r="C276" s="28" t="s">
        <v>192</v>
      </c>
      <c r="D276" s="24" t="str">
        <f>HYPERLINK("https://agenda.liternet.ro/cronici/taxi2.html","Taxi 2 *)")</f>
        <v>Taxi 2 *)</v>
      </c>
      <c r="E276" s="24"/>
      <c r="F276" s="24" t="s">
        <v>910</v>
      </c>
      <c r="G276" s="24" t="s">
        <v>911</v>
      </c>
      <c r="H276" s="24" t="s">
        <v>98</v>
      </c>
      <c r="I276" s="25"/>
      <c r="J276" s="26" t="s">
        <v>385</v>
      </c>
    </row>
    <row r="277" spans="1:10" ht="11" hidden="1" customHeight="1" outlineLevel="1" x14ac:dyDescent="0.25">
      <c r="A277" s="13" t="s">
        <v>333</v>
      </c>
      <c r="B277" s="31" t="s">
        <v>18</v>
      </c>
      <c r="C277" s="28" t="s">
        <v>75</v>
      </c>
      <c r="D277" s="24" t="str">
        <f>HYPERLINK("https://agenda.liternet.ro/cronici/fearless.html","Fearless *)")</f>
        <v>Fearless *)</v>
      </c>
      <c r="E277" s="24"/>
      <c r="F277" s="24" t="s">
        <v>912</v>
      </c>
      <c r="G277" s="24" t="s">
        <v>913</v>
      </c>
      <c r="H277" s="24" t="s">
        <v>99</v>
      </c>
      <c r="I277" s="25"/>
      <c r="J277" s="26" t="s">
        <v>311</v>
      </c>
    </row>
    <row r="278" spans="1:10" ht="11" hidden="1" customHeight="1" outlineLevel="1" x14ac:dyDescent="0.25">
      <c r="A278" s="13" t="s">
        <v>333</v>
      </c>
      <c r="B278" s="31" t="s">
        <v>18</v>
      </c>
      <c r="C278" s="28" t="s">
        <v>75</v>
      </c>
      <c r="D278" s="24" t="str">
        <f>HYPERLINK("https://agenda.liternet.ro/cronici/definitelymaybe.html","Definitely, Maybe *)")</f>
        <v>Definitely, Maybe *)</v>
      </c>
      <c r="E278" s="24"/>
      <c r="F278" s="24" t="s">
        <v>971</v>
      </c>
      <c r="G278" s="24" t="s">
        <v>972</v>
      </c>
      <c r="H278" s="24" t="s">
        <v>100</v>
      </c>
      <c r="I278" s="25"/>
      <c r="J278" s="26" t="s">
        <v>385</v>
      </c>
    </row>
    <row r="279" spans="1:10" ht="11" hidden="1" customHeight="1" outlineLevel="1" x14ac:dyDescent="0.25">
      <c r="A279" s="13" t="s">
        <v>333</v>
      </c>
      <c r="B279" s="31" t="s">
        <v>18</v>
      </c>
      <c r="C279" s="28" t="s">
        <v>29</v>
      </c>
      <c r="D279" s="24" t="str">
        <f>HYPERLINK("https://agenda.liternet.ro/cronici/loveandotherdrugs.html","Love and Other Drugs *)")</f>
        <v>Love and Other Drugs *)</v>
      </c>
      <c r="E279" s="24"/>
      <c r="F279" s="24" t="s">
        <v>916</v>
      </c>
      <c r="G279" s="24" t="s">
        <v>917</v>
      </c>
      <c r="H279" s="24" t="s">
        <v>80</v>
      </c>
      <c r="I279" s="25"/>
      <c r="J279" s="26" t="s">
        <v>311</v>
      </c>
    </row>
    <row r="280" spans="1:10" ht="11" hidden="1" customHeight="1" outlineLevel="1" x14ac:dyDescent="0.25">
      <c r="A280" s="13" t="s">
        <v>333</v>
      </c>
      <c r="B280" s="31" t="s">
        <v>18</v>
      </c>
      <c r="C280" s="28" t="s">
        <v>58</v>
      </c>
      <c r="D280" s="24" t="s">
        <v>628</v>
      </c>
      <c r="E280" s="24"/>
      <c r="F280" s="24" t="s">
        <v>629</v>
      </c>
      <c r="G280" s="24" t="s">
        <v>630</v>
      </c>
      <c r="H280" s="24" t="s">
        <v>69</v>
      </c>
      <c r="I280" s="25"/>
      <c r="J280" s="26" t="s">
        <v>311</v>
      </c>
    </row>
    <row r="281" spans="1:10" ht="11" hidden="1" customHeight="1" outlineLevel="1" x14ac:dyDescent="0.25">
      <c r="A281" s="13" t="s">
        <v>333</v>
      </c>
      <c r="B281" s="31" t="s">
        <v>18</v>
      </c>
      <c r="C281" s="28" t="s">
        <v>77</v>
      </c>
      <c r="D281" s="24" t="s">
        <v>401</v>
      </c>
      <c r="E281" s="24"/>
      <c r="F281" s="24" t="s">
        <v>402</v>
      </c>
      <c r="G281" s="24" t="s">
        <v>403</v>
      </c>
      <c r="H281" s="24" t="s">
        <v>56</v>
      </c>
      <c r="I281" s="25"/>
      <c r="J281" s="26" t="s">
        <v>311</v>
      </c>
    </row>
    <row r="282" spans="1:10" ht="11" hidden="1" customHeight="1" outlineLevel="1" x14ac:dyDescent="0.25">
      <c r="A282" s="13" t="s">
        <v>333</v>
      </c>
      <c r="B282" s="31" t="s">
        <v>18</v>
      </c>
      <c r="C282" s="28" t="s">
        <v>62</v>
      </c>
      <c r="D282" s="24" t="str">
        <f>HYPERLINK("https://agenda.liternet.ro/cronici/sistersbrothers.html","The Sisters Brothers *)")</f>
        <v>The Sisters Brothers *)</v>
      </c>
      <c r="E282" s="24"/>
      <c r="F282" s="24" t="s">
        <v>900</v>
      </c>
      <c r="G282" s="24" t="s">
        <v>901</v>
      </c>
      <c r="H282" s="24" t="s">
        <v>86</v>
      </c>
      <c r="I282" s="25"/>
      <c r="J282" s="26" t="s">
        <v>311</v>
      </c>
    </row>
    <row r="283" spans="1:10" ht="11" hidden="1" customHeight="1" outlineLevel="1" x14ac:dyDescent="0.25">
      <c r="A283" s="13" t="s">
        <v>333</v>
      </c>
      <c r="B283" s="31" t="s">
        <v>18</v>
      </c>
      <c r="C283" s="28" t="s">
        <v>151</v>
      </c>
      <c r="D283" s="24" t="s">
        <v>902</v>
      </c>
      <c r="E283" s="24"/>
      <c r="F283" s="24" t="s">
        <v>716</v>
      </c>
      <c r="G283" s="24" t="s">
        <v>903</v>
      </c>
      <c r="H283" s="24" t="s">
        <v>90</v>
      </c>
      <c r="I283" s="25"/>
      <c r="J283" s="26" t="s">
        <v>311</v>
      </c>
    </row>
    <row r="284" spans="1:10" ht="11" hidden="1" customHeight="1" outlineLevel="1" x14ac:dyDescent="0.25">
      <c r="A284" s="13" t="s">
        <v>333</v>
      </c>
      <c r="B284" s="31" t="s">
        <v>18</v>
      </c>
      <c r="C284" s="28" t="s">
        <v>63</v>
      </c>
      <c r="D284" s="24" t="s">
        <v>926</v>
      </c>
      <c r="E284" s="24"/>
      <c r="F284" s="24" t="s">
        <v>927</v>
      </c>
      <c r="G284" s="24" t="s">
        <v>928</v>
      </c>
      <c r="H284" s="24" t="s">
        <v>69</v>
      </c>
      <c r="I284" s="25"/>
      <c r="J284" s="26" t="s">
        <v>311</v>
      </c>
    </row>
    <row r="285" spans="1:10" ht="11" hidden="1" customHeight="1" outlineLevel="1" x14ac:dyDescent="0.25">
      <c r="A285" s="13" t="s">
        <v>333</v>
      </c>
      <c r="B285" s="31" t="s">
        <v>18</v>
      </c>
      <c r="C285" s="28" t="s">
        <v>63</v>
      </c>
      <c r="D285" s="24" t="s">
        <v>973</v>
      </c>
      <c r="E285" s="24"/>
      <c r="F285" s="24" t="s">
        <v>974</v>
      </c>
      <c r="G285" s="24" t="s">
        <v>975</v>
      </c>
      <c r="H285" s="24" t="s">
        <v>100</v>
      </c>
      <c r="I285" s="25"/>
      <c r="J285" s="26" t="s">
        <v>311</v>
      </c>
    </row>
    <row r="286" spans="1:10" ht="11" hidden="1" customHeight="1" outlineLevel="1" x14ac:dyDescent="0.25">
      <c r="A286" s="13" t="s">
        <v>333</v>
      </c>
      <c r="B286" s="31" t="s">
        <v>18</v>
      </c>
      <c r="C286" s="28" t="s">
        <v>78</v>
      </c>
      <c r="D286" s="24" t="s">
        <v>392</v>
      </c>
      <c r="E286" s="24"/>
      <c r="F286" s="24" t="s">
        <v>393</v>
      </c>
      <c r="G286" s="24" t="s">
        <v>394</v>
      </c>
      <c r="H286" s="24" t="s">
        <v>56</v>
      </c>
      <c r="I286" s="25"/>
      <c r="J286" s="26" t="s">
        <v>311</v>
      </c>
    </row>
    <row r="287" spans="1:10" ht="11" hidden="1" customHeight="1" outlineLevel="1" x14ac:dyDescent="0.25">
      <c r="A287" s="13" t="s">
        <v>333</v>
      </c>
      <c r="B287" s="31" t="s">
        <v>18</v>
      </c>
      <c r="C287" s="28" t="s">
        <v>191</v>
      </c>
      <c r="D287" s="24" t="s">
        <v>907</v>
      </c>
      <c r="E287" s="24"/>
      <c r="F287" s="24" t="s">
        <v>908</v>
      </c>
      <c r="G287" s="24" t="s">
        <v>909</v>
      </c>
      <c r="H287" s="24" t="s">
        <v>96</v>
      </c>
      <c r="I287" s="25"/>
      <c r="J287" s="26" t="s">
        <v>311</v>
      </c>
    </row>
    <row r="288" spans="1:10" ht="11" hidden="1" customHeight="1" outlineLevel="1" x14ac:dyDescent="0.25">
      <c r="A288" s="13" t="s">
        <v>333</v>
      </c>
      <c r="B288" s="31" t="s">
        <v>18</v>
      </c>
      <c r="C288" s="28" t="s">
        <v>84</v>
      </c>
      <c r="D288" s="24" t="str">
        <f>HYPERLINK("https://agenda.liternet.ro/cronici/sunshine.html","Sunshine *)")</f>
        <v>Sunshine *)</v>
      </c>
      <c r="E288" s="24"/>
      <c r="F288" s="24" t="s">
        <v>753</v>
      </c>
      <c r="G288" s="24" t="s">
        <v>968</v>
      </c>
      <c r="H288" s="24" t="s">
        <v>81</v>
      </c>
      <c r="I288" s="25"/>
      <c r="J288" s="26" t="s">
        <v>311</v>
      </c>
    </row>
    <row r="289" spans="1:10" ht="11" hidden="1" customHeight="1" outlineLevel="1" x14ac:dyDescent="0.25">
      <c r="A289" s="13" t="s">
        <v>333</v>
      </c>
      <c r="B289" s="31" t="s">
        <v>18</v>
      </c>
      <c r="C289" s="28" t="s">
        <v>1225</v>
      </c>
      <c r="D289" s="24" t="s">
        <v>552</v>
      </c>
      <c r="E289" s="24"/>
      <c r="F289" s="24" t="s">
        <v>553</v>
      </c>
      <c r="G289" s="24" t="s">
        <v>554</v>
      </c>
      <c r="H289" s="24" t="s">
        <v>90</v>
      </c>
      <c r="I289" s="25"/>
      <c r="J289" s="26" t="s">
        <v>385</v>
      </c>
    </row>
    <row r="290" spans="1:10" ht="11" hidden="1" customHeight="1" outlineLevel="1" x14ac:dyDescent="0.25">
      <c r="A290" s="13" t="s">
        <v>333</v>
      </c>
      <c r="B290" s="31" t="s">
        <v>18</v>
      </c>
      <c r="C290" s="28" t="s">
        <v>1226</v>
      </c>
      <c r="D290" s="24" t="s">
        <v>929</v>
      </c>
      <c r="E290" s="24"/>
      <c r="F290" s="24" t="s">
        <v>930</v>
      </c>
      <c r="G290" s="24" t="s">
        <v>931</v>
      </c>
      <c r="H290" s="24" t="s">
        <v>69</v>
      </c>
      <c r="I290" s="25"/>
      <c r="J290" s="26" t="s">
        <v>311</v>
      </c>
    </row>
    <row r="291" spans="1:10" ht="11" hidden="1" customHeight="1" outlineLevel="1" x14ac:dyDescent="0.25">
      <c r="A291" s="13" t="s">
        <v>333</v>
      </c>
      <c r="B291" s="31" t="s">
        <v>18</v>
      </c>
      <c r="C291" s="28" t="s">
        <v>1227</v>
      </c>
      <c r="D291" s="24" t="s">
        <v>918</v>
      </c>
      <c r="E291" s="24"/>
      <c r="F291" s="24" t="s">
        <v>919</v>
      </c>
      <c r="G291" s="24" t="s">
        <v>920</v>
      </c>
      <c r="H291" s="24" t="s">
        <v>80</v>
      </c>
      <c r="I291" s="25"/>
      <c r="J291" s="26" t="s">
        <v>311</v>
      </c>
    </row>
    <row r="292" spans="1:10" ht="11" hidden="1" customHeight="1" outlineLevel="1" x14ac:dyDescent="0.25">
      <c r="A292" s="13" t="s">
        <v>333</v>
      </c>
      <c r="B292" s="31" t="s">
        <v>18</v>
      </c>
      <c r="C292" s="28" t="s">
        <v>1228</v>
      </c>
      <c r="D292" s="24" t="str">
        <f>HYPERLINK("https://agenda.liternet.ro/cronici/zodiac.html","Zodiac *)")</f>
        <v>Zodiac *)</v>
      </c>
      <c r="E292" s="24"/>
      <c r="F292" s="24" t="s">
        <v>444</v>
      </c>
      <c r="G292" s="24" t="s">
        <v>878</v>
      </c>
      <c r="H292" s="24" t="s">
        <v>99</v>
      </c>
      <c r="I292" s="25"/>
      <c r="J292" s="26" t="s">
        <v>385</v>
      </c>
    </row>
    <row r="293" spans="1:10" ht="11" hidden="1" customHeight="1" outlineLevel="1" x14ac:dyDescent="0.25">
      <c r="A293" s="13" t="s">
        <v>381</v>
      </c>
      <c r="B293" s="31" t="s">
        <v>34</v>
      </c>
      <c r="C293" s="28" t="s">
        <v>187</v>
      </c>
      <c r="D293" s="24" t="str">
        <f>HYPERLINK("https://agenda.liternet.ro/cronici/memoirsofageisha.html","Memoirs of a Geisha *)")</f>
        <v>Memoirs of a Geisha *)</v>
      </c>
      <c r="E293" s="24"/>
      <c r="F293" s="24" t="s">
        <v>946</v>
      </c>
      <c r="G293" s="24" t="s">
        <v>947</v>
      </c>
      <c r="H293" s="24" t="s">
        <v>96</v>
      </c>
      <c r="I293" s="25"/>
      <c r="J293" s="26" t="s">
        <v>948</v>
      </c>
    </row>
    <row r="294" spans="1:10" ht="11" hidden="1" customHeight="1" outlineLevel="1" x14ac:dyDescent="0.25">
      <c r="A294" s="13" t="s">
        <v>381</v>
      </c>
      <c r="B294" s="31" t="s">
        <v>34</v>
      </c>
      <c r="C294" s="28" t="s">
        <v>31</v>
      </c>
      <c r="D294" s="24" t="s">
        <v>976</v>
      </c>
      <c r="E294" s="24"/>
      <c r="F294" s="24" t="s">
        <v>588</v>
      </c>
      <c r="G294" s="24" t="s">
        <v>977</v>
      </c>
      <c r="H294" s="24" t="s">
        <v>81</v>
      </c>
      <c r="I294" s="25"/>
      <c r="J294" s="26" t="s">
        <v>311</v>
      </c>
    </row>
    <row r="295" spans="1:10" ht="11" hidden="1" customHeight="1" outlineLevel="1" x14ac:dyDescent="0.25">
      <c r="A295" s="13" t="s">
        <v>381</v>
      </c>
      <c r="B295" s="31" t="s">
        <v>34</v>
      </c>
      <c r="C295" s="28" t="s">
        <v>197</v>
      </c>
      <c r="D295" s="24" t="str">
        <f>HYPERLINK("https://agenda.liternet.ro/cronici/hitch.html","Hitch *)")</f>
        <v>Hitch *)</v>
      </c>
      <c r="E295" s="24"/>
      <c r="F295" s="24" t="s">
        <v>939</v>
      </c>
      <c r="G295" s="24" t="s">
        <v>940</v>
      </c>
      <c r="H295" s="24" t="s">
        <v>90</v>
      </c>
      <c r="I295" s="25"/>
      <c r="J295" s="26" t="s">
        <v>437</v>
      </c>
    </row>
    <row r="296" spans="1:10" ht="11" hidden="1" customHeight="1" outlineLevel="1" x14ac:dyDescent="0.25">
      <c r="A296" s="13" t="s">
        <v>381</v>
      </c>
      <c r="B296" s="31" t="s">
        <v>34</v>
      </c>
      <c r="C296" s="28" t="s">
        <v>198</v>
      </c>
      <c r="D296" s="24" t="s">
        <v>990</v>
      </c>
      <c r="E296" s="24"/>
      <c r="F296" s="24" t="s">
        <v>991</v>
      </c>
      <c r="G296" s="24" t="s">
        <v>992</v>
      </c>
      <c r="H296" s="24" t="s">
        <v>69</v>
      </c>
      <c r="I296" s="25"/>
      <c r="J296" s="26" t="s">
        <v>311</v>
      </c>
    </row>
    <row r="297" spans="1:10" ht="11" hidden="1" customHeight="1" outlineLevel="1" x14ac:dyDescent="0.25">
      <c r="A297" s="13" t="s">
        <v>381</v>
      </c>
      <c r="B297" s="31" t="s">
        <v>34</v>
      </c>
      <c r="C297" s="28" t="s">
        <v>106</v>
      </c>
      <c r="D297" s="24" t="s">
        <v>984</v>
      </c>
      <c r="E297" s="24"/>
      <c r="F297" s="24" t="s">
        <v>985</v>
      </c>
      <c r="G297" s="24" t="s">
        <v>986</v>
      </c>
      <c r="H297" s="24" t="s">
        <v>56</v>
      </c>
      <c r="I297" s="25"/>
      <c r="J297" s="26" t="s">
        <v>311</v>
      </c>
    </row>
    <row r="298" spans="1:10" ht="11" hidden="1" customHeight="1" outlineLevel="1" x14ac:dyDescent="0.25">
      <c r="A298" s="13" t="s">
        <v>381</v>
      </c>
      <c r="B298" s="31" t="s">
        <v>34</v>
      </c>
      <c r="C298" s="28" t="s">
        <v>122</v>
      </c>
      <c r="D298" s="24" t="str">
        <f>HYPERLINK("https://agenda.liternet.ro/cronici/megamind.html","Megamind *)")</f>
        <v>Megamind *)</v>
      </c>
      <c r="E298" s="24"/>
      <c r="F298" s="24" t="s">
        <v>1001</v>
      </c>
      <c r="G298" s="24" t="s">
        <v>1002</v>
      </c>
      <c r="H298" s="24" t="s">
        <v>100</v>
      </c>
      <c r="I298" s="25"/>
      <c r="J298" s="26" t="s">
        <v>311</v>
      </c>
    </row>
    <row r="299" spans="1:10" ht="11" hidden="1" customHeight="1" outlineLevel="1" x14ac:dyDescent="0.25">
      <c r="A299" s="13" t="s">
        <v>381</v>
      </c>
      <c r="B299" s="31" t="s">
        <v>34</v>
      </c>
      <c r="C299" s="28" t="s">
        <v>94</v>
      </c>
      <c r="D299" s="24" t="s">
        <v>987</v>
      </c>
      <c r="E299" s="24"/>
      <c r="F299" s="24" t="s">
        <v>988</v>
      </c>
      <c r="G299" s="24" t="s">
        <v>989</v>
      </c>
      <c r="H299" s="24" t="s">
        <v>80</v>
      </c>
      <c r="I299" s="25"/>
      <c r="J299" s="26" t="s">
        <v>311</v>
      </c>
    </row>
    <row r="300" spans="1:10" ht="11" hidden="1" customHeight="1" outlineLevel="1" x14ac:dyDescent="0.25">
      <c r="A300" s="13" t="s">
        <v>381</v>
      </c>
      <c r="B300" s="31" t="s">
        <v>34</v>
      </c>
      <c r="C300" s="28" t="s">
        <v>26</v>
      </c>
      <c r="D300" s="24" t="str">
        <f>HYPERLINK("https://agenda.liternet.ro/cronici/enfanfare.html","En fanfare *)")</f>
        <v>En fanfare *)</v>
      </c>
      <c r="E300" s="24"/>
      <c r="F300" s="24" t="s">
        <v>941</v>
      </c>
      <c r="G300" s="24" t="s">
        <v>942</v>
      </c>
      <c r="H300" s="24" t="s">
        <v>90</v>
      </c>
      <c r="I300" s="25"/>
      <c r="J300" s="26" t="s">
        <v>311</v>
      </c>
    </row>
    <row r="301" spans="1:10" ht="11" hidden="1" customHeight="1" outlineLevel="1" x14ac:dyDescent="0.25">
      <c r="A301" s="13" t="s">
        <v>381</v>
      </c>
      <c r="B301" s="31" t="s">
        <v>34</v>
      </c>
      <c r="C301" s="28" t="s">
        <v>26</v>
      </c>
      <c r="D301" s="24" t="s">
        <v>949</v>
      </c>
      <c r="E301" s="24"/>
      <c r="F301" s="24" t="s">
        <v>950</v>
      </c>
      <c r="G301" s="24" t="s">
        <v>951</v>
      </c>
      <c r="H301" s="24" t="s">
        <v>96</v>
      </c>
      <c r="I301" s="25"/>
      <c r="J301" s="26" t="s">
        <v>311</v>
      </c>
    </row>
    <row r="302" spans="1:10" ht="11" hidden="1" customHeight="1" outlineLevel="1" x14ac:dyDescent="0.25">
      <c r="A302" s="13" t="s">
        <v>381</v>
      </c>
      <c r="B302" s="31" t="s">
        <v>34</v>
      </c>
      <c r="C302" s="28" t="s">
        <v>195</v>
      </c>
      <c r="D302" s="24" t="str">
        <f>HYPERLINK("https://agenda.liternet.ro/cronici/lacuree.html","La curee *)")</f>
        <v>La curee *)</v>
      </c>
      <c r="E302" s="24"/>
      <c r="F302" s="24" t="s">
        <v>525</v>
      </c>
      <c r="G302" s="24" t="s">
        <v>932</v>
      </c>
      <c r="H302" s="24" t="s">
        <v>113</v>
      </c>
      <c r="I302" s="25"/>
      <c r="J302" s="26" t="s">
        <v>311</v>
      </c>
    </row>
    <row r="303" spans="1:10" ht="11" hidden="1" customHeight="1" outlineLevel="1" x14ac:dyDescent="0.25">
      <c r="A303" s="13" t="s">
        <v>381</v>
      </c>
      <c r="B303" s="31" t="s">
        <v>34</v>
      </c>
      <c r="C303" s="28" t="s">
        <v>55</v>
      </c>
      <c r="D303" s="24" t="s">
        <v>993</v>
      </c>
      <c r="E303" s="24"/>
      <c r="F303" s="24" t="s">
        <v>994</v>
      </c>
      <c r="G303" s="24" t="s">
        <v>995</v>
      </c>
      <c r="H303" s="24" t="s">
        <v>69</v>
      </c>
      <c r="I303" s="25"/>
      <c r="J303" s="26" t="s">
        <v>385</v>
      </c>
    </row>
    <row r="304" spans="1:10" ht="11" hidden="1" customHeight="1" outlineLevel="1" x14ac:dyDescent="0.25">
      <c r="A304" s="13" t="s">
        <v>381</v>
      </c>
      <c r="B304" s="31" t="s">
        <v>34</v>
      </c>
      <c r="C304" s="28" t="s">
        <v>75</v>
      </c>
      <c r="D304" s="24" t="s">
        <v>958</v>
      </c>
      <c r="E304" s="24"/>
      <c r="F304" s="24" t="s">
        <v>959</v>
      </c>
      <c r="G304" s="24" t="s">
        <v>960</v>
      </c>
      <c r="H304" s="24" t="s">
        <v>99</v>
      </c>
      <c r="I304" s="25"/>
      <c r="J304" s="26" t="s">
        <v>311</v>
      </c>
    </row>
    <row r="305" spans="1:10" ht="11" hidden="1" customHeight="1" outlineLevel="1" x14ac:dyDescent="0.25">
      <c r="A305" s="13" t="s">
        <v>381</v>
      </c>
      <c r="B305" s="31" t="s">
        <v>34</v>
      </c>
      <c r="C305" s="28" t="s">
        <v>75</v>
      </c>
      <c r="D305" s="24" t="s">
        <v>978</v>
      </c>
      <c r="E305" s="24"/>
      <c r="F305" s="24" t="s">
        <v>979</v>
      </c>
      <c r="G305" s="24" t="s">
        <v>980</v>
      </c>
      <c r="H305" s="24" t="s">
        <v>81</v>
      </c>
      <c r="I305" s="25"/>
      <c r="J305" s="26" t="s">
        <v>311</v>
      </c>
    </row>
    <row r="306" spans="1:10" ht="11" hidden="1" customHeight="1" outlineLevel="1" x14ac:dyDescent="0.25">
      <c r="A306" s="13" t="s">
        <v>381</v>
      </c>
      <c r="B306" s="31" t="s">
        <v>34</v>
      </c>
      <c r="C306" s="28" t="s">
        <v>199</v>
      </c>
      <c r="D306" s="24" t="str">
        <f>HYPERLINK("https://agenda.liternet.ro/cronici/duchess.html","The Duchess *)")</f>
        <v>The Duchess *)</v>
      </c>
      <c r="E306" s="24"/>
      <c r="F306" s="24" t="s">
        <v>1003</v>
      </c>
      <c r="G306" s="24" t="s">
        <v>1004</v>
      </c>
      <c r="H306" s="24" t="s">
        <v>100</v>
      </c>
      <c r="I306" s="25"/>
      <c r="J306" s="26" t="s">
        <v>437</v>
      </c>
    </row>
    <row r="307" spans="1:10" ht="11" hidden="1" customHeight="1" outlineLevel="1" x14ac:dyDescent="0.25">
      <c r="A307" s="13" t="s">
        <v>381</v>
      </c>
      <c r="B307" s="31" t="s">
        <v>34</v>
      </c>
      <c r="C307" s="28" t="s">
        <v>29</v>
      </c>
      <c r="D307" s="24" t="s">
        <v>936</v>
      </c>
      <c r="E307" s="24"/>
      <c r="F307" s="24" t="s">
        <v>498</v>
      </c>
      <c r="G307" s="24" t="s">
        <v>937</v>
      </c>
      <c r="H307" s="24" t="s">
        <v>88</v>
      </c>
      <c r="I307" s="25"/>
      <c r="J307" s="26" t="s">
        <v>311</v>
      </c>
    </row>
    <row r="308" spans="1:10" ht="11" hidden="1" customHeight="1" outlineLevel="1" x14ac:dyDescent="0.25">
      <c r="A308" s="13" t="s">
        <v>381</v>
      </c>
      <c r="B308" s="31" t="s">
        <v>34</v>
      </c>
      <c r="C308" s="28" t="s">
        <v>79</v>
      </c>
      <c r="D308" s="24" t="s">
        <v>411</v>
      </c>
      <c r="E308" s="24"/>
      <c r="F308" s="24" t="s">
        <v>412</v>
      </c>
      <c r="G308" s="24" t="s">
        <v>413</v>
      </c>
      <c r="H308" s="24" t="s">
        <v>80</v>
      </c>
      <c r="I308" s="25"/>
      <c r="J308" s="26" t="s">
        <v>311</v>
      </c>
    </row>
    <row r="309" spans="1:10" ht="11" hidden="1" customHeight="1" outlineLevel="1" x14ac:dyDescent="0.25">
      <c r="A309" s="13" t="s">
        <v>381</v>
      </c>
      <c r="B309" s="31" t="s">
        <v>34</v>
      </c>
      <c r="C309" s="28" t="s">
        <v>58</v>
      </c>
      <c r="D309" s="24" t="str">
        <f>HYPERLINK("https://agenda.liternet.ro/cronici/bournelegacy.html","The Bourne Legacy *)")</f>
        <v>The Bourne Legacy *)</v>
      </c>
      <c r="E309" s="24"/>
      <c r="F309" s="24" t="s">
        <v>996</v>
      </c>
      <c r="G309" s="24" t="s">
        <v>997</v>
      </c>
      <c r="H309" s="24" t="s">
        <v>69</v>
      </c>
      <c r="I309" s="25"/>
      <c r="J309" s="26" t="s">
        <v>311</v>
      </c>
    </row>
    <row r="310" spans="1:10" ht="11" hidden="1" customHeight="1" outlineLevel="1" x14ac:dyDescent="0.25">
      <c r="A310" s="13" t="s">
        <v>381</v>
      </c>
      <c r="B310" s="31" t="s">
        <v>34</v>
      </c>
      <c r="C310" s="28" t="s">
        <v>109</v>
      </c>
      <c r="D310" s="24" t="s">
        <v>943</v>
      </c>
      <c r="E310" s="24"/>
      <c r="F310" s="24" t="s">
        <v>944</v>
      </c>
      <c r="G310" s="24" t="s">
        <v>945</v>
      </c>
      <c r="H310" s="24" t="s">
        <v>90</v>
      </c>
      <c r="I310" s="25"/>
      <c r="J310" s="26" t="s">
        <v>311</v>
      </c>
    </row>
    <row r="311" spans="1:10" ht="11" hidden="1" customHeight="1" outlineLevel="1" x14ac:dyDescent="0.25">
      <c r="A311" s="13" t="s">
        <v>381</v>
      </c>
      <c r="B311" s="31" t="s">
        <v>34</v>
      </c>
      <c r="C311" s="28" t="s">
        <v>163</v>
      </c>
      <c r="D311" s="24" t="s">
        <v>952</v>
      </c>
      <c r="E311" s="24"/>
      <c r="F311" s="24" t="s">
        <v>953</v>
      </c>
      <c r="G311" s="24" t="s">
        <v>954</v>
      </c>
      <c r="H311" s="24" t="s">
        <v>96</v>
      </c>
      <c r="I311" s="25"/>
      <c r="J311" s="26" t="s">
        <v>311</v>
      </c>
    </row>
    <row r="312" spans="1:10" ht="11" hidden="1" customHeight="1" outlineLevel="1" x14ac:dyDescent="0.25">
      <c r="A312" s="13" t="s">
        <v>381</v>
      </c>
      <c r="B312" s="31" t="s">
        <v>34</v>
      </c>
      <c r="C312" s="28" t="s">
        <v>40</v>
      </c>
      <c r="D312" s="24" t="str">
        <f>HYPERLINK("https://agenda.liternet.ro/cronici/onceuponatimeinmexico.html","Once Upon a Time in Mexico (Desperado 2) *)")</f>
        <v>Once Upon a Time in Mexico (Desperado 2) *)</v>
      </c>
      <c r="E312" s="24"/>
      <c r="F312" s="24" t="s">
        <v>1008</v>
      </c>
      <c r="G312" s="24" t="s">
        <v>1009</v>
      </c>
      <c r="H312" s="24" t="s">
        <v>138</v>
      </c>
      <c r="I312" s="25"/>
      <c r="J312" s="26" t="s">
        <v>311</v>
      </c>
    </row>
    <row r="313" spans="1:10" ht="11" hidden="1" customHeight="1" outlineLevel="1" x14ac:dyDescent="0.25">
      <c r="A313" s="13" t="s">
        <v>381</v>
      </c>
      <c r="B313" s="31" t="s">
        <v>34</v>
      </c>
      <c r="C313" s="28" t="s">
        <v>196</v>
      </c>
      <c r="D313" s="24" t="str">
        <f>HYPERLINK("https://agenda.liternet.ro/cronici/malmkrog.html","Malmkrog *)")</f>
        <v>Malmkrog *)</v>
      </c>
      <c r="E313" s="24"/>
      <c r="F313" s="24" t="s">
        <v>804</v>
      </c>
      <c r="G313" s="24" t="s">
        <v>938</v>
      </c>
      <c r="H313" s="24" t="s">
        <v>154</v>
      </c>
      <c r="I313" s="25"/>
      <c r="J313" s="26" t="s">
        <v>311</v>
      </c>
    </row>
    <row r="314" spans="1:10" ht="11" hidden="1" customHeight="1" outlineLevel="1" x14ac:dyDescent="0.25">
      <c r="A314" s="13" t="s">
        <v>381</v>
      </c>
      <c r="B314" s="31" t="s">
        <v>34</v>
      </c>
      <c r="C314" s="28" t="s">
        <v>183</v>
      </c>
      <c r="D314" s="24" t="s">
        <v>981</v>
      </c>
      <c r="E314" s="24"/>
      <c r="F314" s="24" t="s">
        <v>982</v>
      </c>
      <c r="G314" s="24" t="s">
        <v>983</v>
      </c>
      <c r="H314" s="24" t="s">
        <v>81</v>
      </c>
      <c r="I314" s="25"/>
      <c r="J314" s="26" t="s">
        <v>311</v>
      </c>
    </row>
    <row r="315" spans="1:10" ht="11" hidden="1" customHeight="1" outlineLevel="1" x14ac:dyDescent="0.25">
      <c r="A315" s="13" t="s">
        <v>381</v>
      </c>
      <c r="B315" s="31" t="s">
        <v>34</v>
      </c>
      <c r="C315" s="28" t="s">
        <v>181</v>
      </c>
      <c r="D315" s="24" t="s">
        <v>961</v>
      </c>
      <c r="E315" s="24"/>
      <c r="F315" s="24" t="s">
        <v>962</v>
      </c>
      <c r="G315" s="24" t="s">
        <v>963</v>
      </c>
      <c r="H315" s="24" t="s">
        <v>99</v>
      </c>
      <c r="I315" s="25"/>
      <c r="J315" s="26" t="s">
        <v>314</v>
      </c>
    </row>
    <row r="316" spans="1:10" ht="11" hidden="1" customHeight="1" outlineLevel="1" x14ac:dyDescent="0.25">
      <c r="A316" s="13" t="s">
        <v>381</v>
      </c>
      <c r="B316" s="31" t="s">
        <v>34</v>
      </c>
      <c r="C316" s="28" t="s">
        <v>82</v>
      </c>
      <c r="D316" s="24" t="s">
        <v>414</v>
      </c>
      <c r="E316" s="24"/>
      <c r="F316" s="24" t="s">
        <v>415</v>
      </c>
      <c r="G316" s="24" t="s">
        <v>416</v>
      </c>
      <c r="H316" s="24" t="s">
        <v>56</v>
      </c>
      <c r="I316" s="25"/>
      <c r="J316" s="26" t="s">
        <v>311</v>
      </c>
    </row>
    <row r="317" spans="1:10" ht="11" hidden="1" customHeight="1" outlineLevel="1" x14ac:dyDescent="0.25">
      <c r="A317" s="13" t="s">
        <v>381</v>
      </c>
      <c r="B317" s="31" t="s">
        <v>34</v>
      </c>
      <c r="C317" s="28" t="s">
        <v>151</v>
      </c>
      <c r="D317" s="24" t="s">
        <v>933</v>
      </c>
      <c r="E317" s="24"/>
      <c r="F317" s="24" t="s">
        <v>934</v>
      </c>
      <c r="G317" s="24" t="s">
        <v>935</v>
      </c>
      <c r="H317" s="24" t="s">
        <v>86</v>
      </c>
      <c r="I317" s="25"/>
      <c r="J317" s="26" t="s">
        <v>311</v>
      </c>
    </row>
    <row r="318" spans="1:10" ht="11" hidden="1" customHeight="1" outlineLevel="1" x14ac:dyDescent="0.25">
      <c r="A318" s="13" t="s">
        <v>381</v>
      </c>
      <c r="B318" s="31" t="s">
        <v>34</v>
      </c>
      <c r="C318" s="28" t="s">
        <v>189</v>
      </c>
      <c r="D318" s="24" t="str">
        <f>HYPERLINK("https://agenda.liternet.ro/cronici/harrypotter7.html","Harry Potter and the Deathly Hallows: Part I *)")</f>
        <v>Harry Potter and the Deathly Hallows: Part I *)</v>
      </c>
      <c r="E318" s="24"/>
      <c r="F318" s="24" t="s">
        <v>493</v>
      </c>
      <c r="G318" s="24" t="s">
        <v>494</v>
      </c>
      <c r="H318" s="24" t="s">
        <v>105</v>
      </c>
      <c r="I318" s="25"/>
      <c r="J318" s="26" t="s">
        <v>311</v>
      </c>
    </row>
    <row r="319" spans="1:10" ht="11" hidden="1" customHeight="1" outlineLevel="1" x14ac:dyDescent="0.25">
      <c r="A319" s="13" t="s">
        <v>381</v>
      </c>
      <c r="B319" s="31" t="s">
        <v>34</v>
      </c>
      <c r="C319" s="28" t="s">
        <v>63</v>
      </c>
      <c r="D319" s="24" t="s">
        <v>1005</v>
      </c>
      <c r="E319" s="24"/>
      <c r="F319" s="24" t="s">
        <v>1006</v>
      </c>
      <c r="G319" s="24" t="s">
        <v>1007</v>
      </c>
      <c r="H319" s="24" t="s">
        <v>100</v>
      </c>
      <c r="I319" s="25"/>
      <c r="J319" s="26" t="s">
        <v>311</v>
      </c>
    </row>
    <row r="320" spans="1:10" ht="11" hidden="1" customHeight="1" outlineLevel="1" x14ac:dyDescent="0.25">
      <c r="A320" s="13" t="s">
        <v>381</v>
      </c>
      <c r="B320" s="31" t="s">
        <v>34</v>
      </c>
      <c r="C320" s="28" t="s">
        <v>104</v>
      </c>
      <c r="D320" s="24" t="str">
        <f>HYPERLINK("https://agenda.liternet.ro/cronici/naturalbornkillers.html","Natural Born Killers *)")</f>
        <v>Natural Born Killers *)</v>
      </c>
      <c r="E320" s="24"/>
      <c r="F320" s="24" t="s">
        <v>964</v>
      </c>
      <c r="G320" s="24" t="s">
        <v>965</v>
      </c>
      <c r="H320" s="24" t="s">
        <v>80</v>
      </c>
      <c r="I320" s="25"/>
      <c r="J320" s="26" t="s">
        <v>314</v>
      </c>
    </row>
    <row r="321" spans="1:10" ht="11" hidden="1" customHeight="1" outlineLevel="1" x14ac:dyDescent="0.25">
      <c r="A321" s="13" t="s">
        <v>381</v>
      </c>
      <c r="B321" s="31" t="s">
        <v>34</v>
      </c>
      <c r="C321" s="28" t="s">
        <v>67</v>
      </c>
      <c r="D321" s="24" t="s">
        <v>955</v>
      </c>
      <c r="E321" s="24"/>
      <c r="F321" s="24" t="s">
        <v>956</v>
      </c>
      <c r="G321" s="24" t="s">
        <v>957</v>
      </c>
      <c r="H321" s="24" t="s">
        <v>96</v>
      </c>
      <c r="I321" s="25"/>
      <c r="J321" s="26" t="s">
        <v>311</v>
      </c>
    </row>
    <row r="322" spans="1:10" ht="11" hidden="1" customHeight="1" outlineLevel="1" x14ac:dyDescent="0.25">
      <c r="A322" s="13" t="s">
        <v>381</v>
      </c>
      <c r="B322" s="31" t="s">
        <v>34</v>
      </c>
      <c r="C322" s="28" t="s">
        <v>67</v>
      </c>
      <c r="D322" s="24" t="s">
        <v>998</v>
      </c>
      <c r="E322" s="24"/>
      <c r="F322" s="24" t="s">
        <v>999</v>
      </c>
      <c r="G322" s="24" t="s">
        <v>1000</v>
      </c>
      <c r="H322" s="24" t="s">
        <v>69</v>
      </c>
      <c r="I322" s="25"/>
      <c r="J322" s="26" t="s">
        <v>311</v>
      </c>
    </row>
    <row r="323" spans="1:10" ht="11" hidden="1" customHeight="1" outlineLevel="1" x14ac:dyDescent="0.25">
      <c r="A323" s="13" t="s">
        <v>381</v>
      </c>
      <c r="B323" s="31" t="s">
        <v>34</v>
      </c>
      <c r="C323" s="28" t="s">
        <v>1229</v>
      </c>
      <c r="D323" s="24" t="s">
        <v>395</v>
      </c>
      <c r="E323" s="24"/>
      <c r="F323" s="24" t="s">
        <v>396</v>
      </c>
      <c r="G323" s="24" t="s">
        <v>397</v>
      </c>
      <c r="H323" s="24" t="s">
        <v>81</v>
      </c>
      <c r="I323" s="25"/>
      <c r="J323" s="26" t="s">
        <v>311</v>
      </c>
    </row>
    <row r="324" spans="1:10" ht="11" hidden="1" customHeight="1" outlineLevel="1" x14ac:dyDescent="0.25">
      <c r="A324" s="13" t="s">
        <v>381</v>
      </c>
      <c r="B324" s="31" t="s">
        <v>34</v>
      </c>
      <c r="C324" s="28" t="s">
        <v>1230</v>
      </c>
      <c r="D324" s="24" t="str">
        <f>HYPERLINK("https://agenda.liternet.ro/cronici/copland.html","Cop Land *)")</f>
        <v>Cop Land *)</v>
      </c>
      <c r="E324" s="24"/>
      <c r="F324" s="24" t="s">
        <v>588</v>
      </c>
      <c r="G324" s="24" t="s">
        <v>589</v>
      </c>
      <c r="H324" s="24" t="s">
        <v>98</v>
      </c>
      <c r="I324" s="25"/>
      <c r="J324" s="26" t="s">
        <v>437</v>
      </c>
    </row>
    <row r="325" spans="1:10" ht="20.5" customHeight="1" collapsed="1" thickBot="1" x14ac:dyDescent="0.3">
      <c r="B325" s="32" t="s">
        <v>201</v>
      </c>
      <c r="H325" s="1"/>
    </row>
    <row r="326" spans="1:10" s="23" customFormat="1" ht="12" thickBot="1" x14ac:dyDescent="0.4">
      <c r="A326" s="13"/>
      <c r="B326" s="17" t="s">
        <v>1</v>
      </c>
      <c r="C326" s="18" t="s">
        <v>2</v>
      </c>
      <c r="D326" s="19" t="s">
        <v>3</v>
      </c>
      <c r="E326" s="19"/>
      <c r="F326" s="19" t="s">
        <v>5</v>
      </c>
      <c r="G326" s="19" t="s">
        <v>6</v>
      </c>
      <c r="H326" s="19" t="s">
        <v>202</v>
      </c>
      <c r="I326" s="34" t="s">
        <v>8</v>
      </c>
      <c r="J326" s="22" t="s">
        <v>9</v>
      </c>
    </row>
    <row r="327" spans="1:10" ht="11" customHeight="1" thickTop="1" x14ac:dyDescent="0.25">
      <c r="A327" s="13" t="s">
        <v>380</v>
      </c>
      <c r="B327" s="31" t="s">
        <v>30</v>
      </c>
      <c r="C327" s="28" t="s">
        <v>179</v>
      </c>
      <c r="D327" s="24" t="str">
        <f>HYPERLINK("https://agenda.liternet.ro/cronici/zabriskiepoint.html","Zabriskie Point *)")</f>
        <v>Zabriskie Point *)</v>
      </c>
      <c r="E327" s="24"/>
      <c r="F327" s="24" t="s">
        <v>1010</v>
      </c>
      <c r="G327" s="24" t="s">
        <v>1011</v>
      </c>
      <c r="H327" s="24" t="s">
        <v>203</v>
      </c>
      <c r="I327" s="25" t="s">
        <v>204</v>
      </c>
      <c r="J327" s="26" t="s">
        <v>311</v>
      </c>
    </row>
    <row r="328" spans="1:10" ht="11" customHeight="1" x14ac:dyDescent="0.25">
      <c r="A328" s="13" t="s">
        <v>1090</v>
      </c>
      <c r="B328" s="31" t="s">
        <v>217</v>
      </c>
      <c r="C328" s="28" t="s">
        <v>179</v>
      </c>
      <c r="D328" s="24" t="str">
        <f>HYPERLINK("https://agenda.liternet.ro/cronici/myfathersshadow.html","My Father's Shadow *)")</f>
        <v>My Father's Shadow *)</v>
      </c>
      <c r="E328" s="24"/>
      <c r="F328" s="24" t="s">
        <v>1070</v>
      </c>
      <c r="G328" s="24" t="s">
        <v>1071</v>
      </c>
      <c r="H328" s="24" t="s">
        <v>218</v>
      </c>
      <c r="I328" s="25" t="s">
        <v>214</v>
      </c>
      <c r="J328" s="26" t="s">
        <v>311</v>
      </c>
    </row>
    <row r="329" spans="1:10" ht="11" customHeight="1" x14ac:dyDescent="0.25">
      <c r="A329" s="13" t="s">
        <v>380</v>
      </c>
      <c r="B329" s="31" t="s">
        <v>30</v>
      </c>
      <c r="C329" s="28" t="s">
        <v>101</v>
      </c>
      <c r="D329" s="24" t="s">
        <v>1064</v>
      </c>
      <c r="E329" s="24"/>
      <c r="F329" s="24" t="s">
        <v>1065</v>
      </c>
      <c r="G329" s="24" t="s">
        <v>1066</v>
      </c>
      <c r="H329" s="24" t="s">
        <v>207</v>
      </c>
      <c r="I329" s="25" t="s">
        <v>208</v>
      </c>
      <c r="J329" s="26" t="s">
        <v>311</v>
      </c>
    </row>
    <row r="330" spans="1:10" ht="11" customHeight="1" x14ac:dyDescent="0.25">
      <c r="A330" s="13" t="s">
        <v>380</v>
      </c>
      <c r="B330" s="31" t="s">
        <v>30</v>
      </c>
      <c r="C330" s="28" t="s">
        <v>187</v>
      </c>
      <c r="D330" s="24" t="s">
        <v>1167</v>
      </c>
      <c r="E330" s="24"/>
      <c r="F330" s="24" t="s">
        <v>1035</v>
      </c>
      <c r="G330" s="24" t="s">
        <v>1168</v>
      </c>
      <c r="H330" s="24" t="s">
        <v>233</v>
      </c>
      <c r="I330" s="25" t="s">
        <v>234</v>
      </c>
      <c r="J330" s="26" t="s">
        <v>385</v>
      </c>
    </row>
    <row r="331" spans="1:10" ht="11" customHeight="1" x14ac:dyDescent="0.25">
      <c r="A331" s="13" t="s">
        <v>1146</v>
      </c>
      <c r="B331" s="31" t="s">
        <v>228</v>
      </c>
      <c r="C331" s="28" t="s">
        <v>31</v>
      </c>
      <c r="D331" s="24" t="s">
        <v>1064</v>
      </c>
      <c r="E331" s="24"/>
      <c r="F331" s="24" t="s">
        <v>1065</v>
      </c>
      <c r="G331" s="24" t="s">
        <v>1066</v>
      </c>
      <c r="H331" s="24" t="s">
        <v>229</v>
      </c>
      <c r="I331" s="25" t="s">
        <v>230</v>
      </c>
      <c r="J331" s="26" t="s">
        <v>311</v>
      </c>
    </row>
    <row r="332" spans="1:10" ht="11" customHeight="1" x14ac:dyDescent="0.25">
      <c r="A332" s="13" t="s">
        <v>380</v>
      </c>
      <c r="B332" s="31" t="s">
        <v>30</v>
      </c>
      <c r="C332" s="28" t="s">
        <v>76</v>
      </c>
      <c r="D332" s="24" t="s">
        <v>1064</v>
      </c>
      <c r="E332" s="24"/>
      <c r="F332" s="24" t="s">
        <v>1065</v>
      </c>
      <c r="G332" s="24" t="s">
        <v>1066</v>
      </c>
      <c r="H332" s="24" t="s">
        <v>218</v>
      </c>
      <c r="I332" s="25" t="s">
        <v>219</v>
      </c>
      <c r="J332" s="26" t="s">
        <v>311</v>
      </c>
    </row>
    <row r="333" spans="1:10" ht="11" customHeight="1" x14ac:dyDescent="0.25">
      <c r="A333" s="13" t="s">
        <v>380</v>
      </c>
      <c r="B333" s="31" t="s">
        <v>30</v>
      </c>
      <c r="C333" s="28" t="s">
        <v>14</v>
      </c>
      <c r="D333" s="24" t="str">
        <f>HYPERLINK("https://agenda.liternet.ro/cronici/darkknight.html","The Dark Knight *)")</f>
        <v>The Dark Knight *)</v>
      </c>
      <c r="E333" s="24"/>
      <c r="F333" s="24" t="s">
        <v>1012</v>
      </c>
      <c r="G333" s="24" t="s">
        <v>1013</v>
      </c>
      <c r="H333" s="24" t="s">
        <v>203</v>
      </c>
      <c r="I333" s="25" t="s">
        <v>204</v>
      </c>
      <c r="J333" s="26" t="s">
        <v>314</v>
      </c>
    </row>
    <row r="334" spans="1:10" ht="11" customHeight="1" x14ac:dyDescent="0.25">
      <c r="A334" s="13" t="s">
        <v>380</v>
      </c>
      <c r="B334" s="31" t="s">
        <v>30</v>
      </c>
      <c r="C334" s="28" t="s">
        <v>26</v>
      </c>
      <c r="D334" s="24" t="s">
        <v>1067</v>
      </c>
      <c r="E334" s="24"/>
      <c r="F334" s="24" t="s">
        <v>1068</v>
      </c>
      <c r="G334" s="24" t="s">
        <v>1069</v>
      </c>
      <c r="H334" s="24" t="s">
        <v>207</v>
      </c>
      <c r="I334" s="25" t="s">
        <v>208</v>
      </c>
      <c r="J334" s="26" t="s">
        <v>311</v>
      </c>
    </row>
    <row r="335" spans="1:10" ht="11" customHeight="1" x14ac:dyDescent="0.25">
      <c r="A335" s="13" t="s">
        <v>380</v>
      </c>
      <c r="B335" s="31" t="s">
        <v>30</v>
      </c>
      <c r="C335" s="28" t="s">
        <v>26</v>
      </c>
      <c r="D335" s="24" t="s">
        <v>1079</v>
      </c>
      <c r="E335" s="24"/>
      <c r="F335" s="24" t="s">
        <v>435</v>
      </c>
      <c r="G335" s="24" t="s">
        <v>1080</v>
      </c>
      <c r="H335" s="24" t="s">
        <v>233</v>
      </c>
      <c r="I335" s="25" t="s">
        <v>234</v>
      </c>
      <c r="J335" s="26" t="s">
        <v>311</v>
      </c>
    </row>
    <row r="336" spans="1:10" ht="11" customHeight="1" x14ac:dyDescent="0.25">
      <c r="A336" s="13" t="s">
        <v>1149</v>
      </c>
      <c r="B336" s="31" t="s">
        <v>231</v>
      </c>
      <c r="C336" s="28" t="s">
        <v>75</v>
      </c>
      <c r="D336" s="24" t="s">
        <v>1147</v>
      </c>
      <c r="E336" s="24"/>
      <c r="F336" s="24" t="s">
        <v>654</v>
      </c>
      <c r="G336" s="24" t="s">
        <v>1148</v>
      </c>
      <c r="H336" s="24" t="s">
        <v>229</v>
      </c>
      <c r="I336" s="25" t="s">
        <v>230</v>
      </c>
      <c r="J336" s="26" t="s">
        <v>311</v>
      </c>
    </row>
    <row r="337" spans="1:10" ht="11" customHeight="1" x14ac:dyDescent="0.25">
      <c r="A337" s="13" t="s">
        <v>380</v>
      </c>
      <c r="B337" s="31" t="s">
        <v>30</v>
      </c>
      <c r="C337" s="28" t="s">
        <v>220</v>
      </c>
      <c r="D337" s="24" t="s">
        <v>1091</v>
      </c>
      <c r="E337" s="24"/>
      <c r="F337" s="24" t="s">
        <v>1092</v>
      </c>
      <c r="G337" s="24" t="s">
        <v>1093</v>
      </c>
      <c r="H337" s="24" t="s">
        <v>221</v>
      </c>
      <c r="I337" s="25" t="s">
        <v>219</v>
      </c>
      <c r="J337" s="26" t="s">
        <v>385</v>
      </c>
    </row>
    <row r="338" spans="1:10" ht="11" customHeight="1" x14ac:dyDescent="0.25">
      <c r="A338" s="13" t="s">
        <v>352</v>
      </c>
      <c r="B338" s="31" t="s">
        <v>21</v>
      </c>
      <c r="C338" s="28" t="s">
        <v>120</v>
      </c>
      <c r="D338" s="24" t="str">
        <f>HYPERLINK("https://agenda.liternet.ro/cronici/myfathersshadow.html","My Father's Shadow *)")</f>
        <v>My Father's Shadow *)</v>
      </c>
      <c r="E338" s="24"/>
      <c r="F338" s="24" t="s">
        <v>1070</v>
      </c>
      <c r="G338" s="24" t="s">
        <v>1071</v>
      </c>
      <c r="H338" s="24" t="s">
        <v>229</v>
      </c>
      <c r="I338" s="25" t="s">
        <v>230</v>
      </c>
      <c r="J338" s="26" t="s">
        <v>311</v>
      </c>
    </row>
    <row r="339" spans="1:10" ht="11" customHeight="1" x14ac:dyDescent="0.25">
      <c r="A339" s="13" t="s">
        <v>352</v>
      </c>
      <c r="B339" s="31" t="s">
        <v>21</v>
      </c>
      <c r="C339" s="28" t="s">
        <v>152</v>
      </c>
      <c r="D339" s="24" t="str">
        <f>HYPERLINK("https://agenda.liternet.ro/cronici/2001aspaceodyssey.html","2001: A Space Odyssey *)")</f>
        <v>2001: A Space Odyssey *)</v>
      </c>
      <c r="E339" s="24"/>
      <c r="F339" s="24" t="s">
        <v>1169</v>
      </c>
      <c r="G339" s="24" t="s">
        <v>1170</v>
      </c>
      <c r="H339" s="24" t="s">
        <v>233</v>
      </c>
      <c r="I339" s="25" t="s">
        <v>234</v>
      </c>
      <c r="J339" s="26" t="s">
        <v>314</v>
      </c>
    </row>
    <row r="340" spans="1:10" ht="11" customHeight="1" x14ac:dyDescent="0.25">
      <c r="A340" s="13" t="s">
        <v>352</v>
      </c>
      <c r="B340" s="31" t="s">
        <v>21</v>
      </c>
      <c r="C340" s="28" t="s">
        <v>36</v>
      </c>
      <c r="D340" s="24" t="s">
        <v>1075</v>
      </c>
      <c r="E340" s="24"/>
      <c r="F340" s="24" t="s">
        <v>1076</v>
      </c>
      <c r="G340" s="24" t="s">
        <v>1077</v>
      </c>
      <c r="H340" s="24" t="s">
        <v>218</v>
      </c>
      <c r="I340" s="25" t="s">
        <v>214</v>
      </c>
      <c r="J340" s="26" t="s">
        <v>311</v>
      </c>
    </row>
    <row r="341" spans="1:10" ht="11" customHeight="1" x14ac:dyDescent="0.25">
      <c r="A341" s="13" t="s">
        <v>352</v>
      </c>
      <c r="B341" s="31" t="s">
        <v>21</v>
      </c>
      <c r="C341" s="28" t="s">
        <v>137</v>
      </c>
      <c r="D341" s="24" t="str">
        <f>HYPERLINK("https://agenda.liternet.ro/cronici/malulvanat.html","Malul vânăt / A River's Gaze *)")</f>
        <v>Malul vânăt / A River's Gaze *)</v>
      </c>
      <c r="E341" s="24"/>
      <c r="F341" s="24" t="s">
        <v>1150</v>
      </c>
      <c r="G341" s="24" t="s">
        <v>1151</v>
      </c>
      <c r="H341" s="24" t="s">
        <v>229</v>
      </c>
      <c r="I341" s="25" t="s">
        <v>230</v>
      </c>
      <c r="J341" s="26" t="s">
        <v>311</v>
      </c>
    </row>
    <row r="342" spans="1:10" ht="11" customHeight="1" x14ac:dyDescent="0.25">
      <c r="A342" s="13" t="s">
        <v>352</v>
      </c>
      <c r="B342" s="31" t="s">
        <v>21</v>
      </c>
      <c r="C342" s="28" t="s">
        <v>175</v>
      </c>
      <c r="D342" s="24" t="s">
        <v>1014</v>
      </c>
      <c r="E342" s="24"/>
      <c r="F342" s="24" t="s">
        <v>1015</v>
      </c>
      <c r="G342" s="24" t="s">
        <v>1016</v>
      </c>
      <c r="H342" s="24" t="s">
        <v>203</v>
      </c>
      <c r="I342" s="25" t="s">
        <v>204</v>
      </c>
      <c r="J342" s="26" t="s">
        <v>311</v>
      </c>
    </row>
    <row r="343" spans="1:10" ht="11" customHeight="1" x14ac:dyDescent="0.25">
      <c r="A343" s="13" t="s">
        <v>352</v>
      </c>
      <c r="B343" s="31" t="s">
        <v>21</v>
      </c>
      <c r="C343" s="28" t="s">
        <v>175</v>
      </c>
      <c r="D343" s="24" t="str">
        <f>HYPERLINK("https://agenda.liternet.ro/cronici/myfathersshadow.html","My Father's Shadow *)")</f>
        <v>My Father's Shadow *)</v>
      </c>
      <c r="E343" s="24"/>
      <c r="F343" s="24" t="s">
        <v>1070</v>
      </c>
      <c r="G343" s="24" t="s">
        <v>1071</v>
      </c>
      <c r="H343" s="24" t="s">
        <v>207</v>
      </c>
      <c r="I343" s="25" t="s">
        <v>208</v>
      </c>
      <c r="J343" s="26" t="s">
        <v>311</v>
      </c>
    </row>
    <row r="344" spans="1:10" ht="11" customHeight="1" x14ac:dyDescent="0.25">
      <c r="A344" s="13" t="s">
        <v>352</v>
      </c>
      <c r="B344" s="31" t="s">
        <v>21</v>
      </c>
      <c r="C344" s="28" t="s">
        <v>222</v>
      </c>
      <c r="D344" s="24" t="str">
        <f>HYPERLINK("https://agenda.liternet.ro/cronici/lagrazia.html","La grazia *)")</f>
        <v>La grazia *)</v>
      </c>
      <c r="E344" s="24"/>
      <c r="F344" s="24" t="s">
        <v>1094</v>
      </c>
      <c r="G344" s="24" t="s">
        <v>1095</v>
      </c>
      <c r="H344" s="24" t="s">
        <v>218</v>
      </c>
      <c r="I344" s="25" t="s">
        <v>214</v>
      </c>
      <c r="J344" s="26" t="s">
        <v>311</v>
      </c>
    </row>
    <row r="345" spans="1:10" ht="11" customHeight="1" x14ac:dyDescent="0.25">
      <c r="A345" s="13" t="s">
        <v>352</v>
      </c>
      <c r="B345" s="31" t="s">
        <v>21</v>
      </c>
      <c r="C345" s="28" t="s">
        <v>33</v>
      </c>
      <c r="D345" s="24" t="str">
        <f>HYPERLINK("https://agenda.liternet.ro/cronici/sentochihironokamikakush.html","Sen to Chihiro no kamikakushi / Spirited Away *)")</f>
        <v>Sen to Chihiro no kamikakushi / Spirited Away *)</v>
      </c>
      <c r="E345" s="24"/>
      <c r="F345" s="24" t="s">
        <v>1171</v>
      </c>
      <c r="G345" s="24" t="s">
        <v>1172</v>
      </c>
      <c r="H345" s="24" t="s">
        <v>233</v>
      </c>
      <c r="I345" s="25" t="s">
        <v>234</v>
      </c>
      <c r="J345" s="26" t="s">
        <v>311</v>
      </c>
    </row>
    <row r="346" spans="1:10" ht="11" customHeight="1" x14ac:dyDescent="0.25">
      <c r="A346" s="13" t="s">
        <v>352</v>
      </c>
      <c r="B346" s="31" t="s">
        <v>21</v>
      </c>
      <c r="C346" s="28" t="s">
        <v>101</v>
      </c>
      <c r="D346" s="24" t="s">
        <v>1075</v>
      </c>
      <c r="E346" s="24"/>
      <c r="F346" s="24" t="s">
        <v>1076</v>
      </c>
      <c r="G346" s="24" t="s">
        <v>1077</v>
      </c>
      <c r="H346" s="24" t="s">
        <v>229</v>
      </c>
      <c r="I346" s="25" t="s">
        <v>230</v>
      </c>
      <c r="J346" s="26" t="s">
        <v>311</v>
      </c>
    </row>
    <row r="347" spans="1:10" ht="11" customHeight="1" x14ac:dyDescent="0.25">
      <c r="A347" s="13" t="s">
        <v>352</v>
      </c>
      <c r="B347" s="31" t="s">
        <v>21</v>
      </c>
      <c r="C347" s="28" t="s">
        <v>31</v>
      </c>
      <c r="D347" s="24" t="s">
        <v>1064</v>
      </c>
      <c r="E347" s="24"/>
      <c r="F347" s="24" t="s">
        <v>1065</v>
      </c>
      <c r="G347" s="24" t="s">
        <v>1066</v>
      </c>
      <c r="H347" s="24" t="s">
        <v>207</v>
      </c>
      <c r="I347" s="25" t="s">
        <v>208</v>
      </c>
      <c r="J347" s="26" t="s">
        <v>311</v>
      </c>
    </row>
    <row r="348" spans="1:10" ht="11" customHeight="1" x14ac:dyDescent="0.25">
      <c r="A348" s="13" t="s">
        <v>352</v>
      </c>
      <c r="B348" s="31" t="s">
        <v>21</v>
      </c>
      <c r="C348" s="28" t="s">
        <v>17</v>
      </c>
      <c r="D348" s="24" t="str">
        <f>HYPERLINK("https://agenda.liternet.ro/cronici/interstellar.html","Interstellar *)")</f>
        <v>Interstellar *)</v>
      </c>
      <c r="E348" s="24"/>
      <c r="F348" s="24" t="s">
        <v>435</v>
      </c>
      <c r="G348" s="24" t="s">
        <v>568</v>
      </c>
      <c r="H348" s="24" t="s">
        <v>203</v>
      </c>
      <c r="I348" s="25" t="s">
        <v>204</v>
      </c>
      <c r="J348" s="26" t="s">
        <v>311</v>
      </c>
    </row>
    <row r="349" spans="1:10" ht="11" customHeight="1" x14ac:dyDescent="0.25">
      <c r="A349" s="13" t="s">
        <v>352</v>
      </c>
      <c r="B349" s="31" t="s">
        <v>21</v>
      </c>
      <c r="C349" s="28" t="s">
        <v>76</v>
      </c>
      <c r="D349" s="24" t="s">
        <v>1064</v>
      </c>
      <c r="E349" s="24"/>
      <c r="F349" s="24" t="s">
        <v>1065</v>
      </c>
      <c r="G349" s="24" t="s">
        <v>1066</v>
      </c>
      <c r="H349" s="24" t="s">
        <v>218</v>
      </c>
      <c r="I349" s="25" t="s">
        <v>214</v>
      </c>
      <c r="J349" s="26" t="s">
        <v>311</v>
      </c>
    </row>
    <row r="350" spans="1:10" ht="11" customHeight="1" x14ac:dyDescent="0.25">
      <c r="A350" s="13" t="s">
        <v>352</v>
      </c>
      <c r="B350" s="31" t="s">
        <v>21</v>
      </c>
      <c r="C350" s="28" t="s">
        <v>26</v>
      </c>
      <c r="D350" s="24" t="s">
        <v>1064</v>
      </c>
      <c r="E350" s="24"/>
      <c r="F350" s="24" t="s">
        <v>1065</v>
      </c>
      <c r="G350" s="24" t="s">
        <v>1066</v>
      </c>
      <c r="H350" s="24" t="s">
        <v>229</v>
      </c>
      <c r="I350" s="25" t="s">
        <v>230</v>
      </c>
      <c r="J350" s="26" t="s">
        <v>311</v>
      </c>
    </row>
    <row r="351" spans="1:10" ht="11" customHeight="1" x14ac:dyDescent="0.25">
      <c r="A351" s="13" t="s">
        <v>352</v>
      </c>
      <c r="B351" s="31" t="s">
        <v>21</v>
      </c>
      <c r="C351" s="28" t="s">
        <v>26</v>
      </c>
      <c r="D351" s="24" t="s">
        <v>1079</v>
      </c>
      <c r="E351" s="24"/>
      <c r="F351" s="24" t="s">
        <v>435</v>
      </c>
      <c r="G351" s="24" t="s">
        <v>1080</v>
      </c>
      <c r="H351" s="24" t="s">
        <v>233</v>
      </c>
      <c r="I351" s="25" t="s">
        <v>234</v>
      </c>
      <c r="J351" s="26" t="s">
        <v>311</v>
      </c>
    </row>
    <row r="352" spans="1:10" ht="11" customHeight="1" x14ac:dyDescent="0.25">
      <c r="A352" s="13" t="s">
        <v>352</v>
      </c>
      <c r="B352" s="31" t="s">
        <v>21</v>
      </c>
      <c r="C352" s="28" t="s">
        <v>75</v>
      </c>
      <c r="D352" s="24" t="s">
        <v>1067</v>
      </c>
      <c r="E352" s="24"/>
      <c r="F352" s="24" t="s">
        <v>1068</v>
      </c>
      <c r="G352" s="24" t="s">
        <v>1069</v>
      </c>
      <c r="H352" s="24" t="s">
        <v>207</v>
      </c>
      <c r="I352" s="25" t="s">
        <v>208</v>
      </c>
      <c r="J352" s="26" t="s">
        <v>311</v>
      </c>
    </row>
    <row r="353" spans="1:10" ht="11" customHeight="1" x14ac:dyDescent="0.25">
      <c r="A353" s="13" t="s">
        <v>352</v>
      </c>
      <c r="B353" s="31" t="s">
        <v>21</v>
      </c>
      <c r="C353" s="28" t="s">
        <v>220</v>
      </c>
      <c r="D353" s="24" t="str">
        <f>HYPERLINK("https://agenda.liternet.ro/cronici/amadeus.html","Amadeus *)")</f>
        <v>Amadeus *)</v>
      </c>
      <c r="E353" s="24"/>
      <c r="F353" s="24" t="s">
        <v>1096</v>
      </c>
      <c r="G353" s="24" t="s">
        <v>1097</v>
      </c>
      <c r="H353" s="24" t="s">
        <v>221</v>
      </c>
      <c r="I353" s="25" t="s">
        <v>219</v>
      </c>
      <c r="J353" s="26" t="s">
        <v>314</v>
      </c>
    </row>
    <row r="354" spans="1:10" ht="11" customHeight="1" x14ac:dyDescent="0.25">
      <c r="A354" s="13" t="s">
        <v>357</v>
      </c>
      <c r="B354" s="31" t="s">
        <v>23</v>
      </c>
      <c r="C354" s="28" t="s">
        <v>120</v>
      </c>
      <c r="D354" s="24" t="str">
        <f>HYPERLINK("https://agenda.liternet.ro/cronici/decapulnostru.html","De capul nostru *)")</f>
        <v>De capul nostru *)</v>
      </c>
      <c r="E354" s="24"/>
      <c r="F354" s="24" t="s">
        <v>1082</v>
      </c>
      <c r="G354" s="24" t="s">
        <v>1083</v>
      </c>
      <c r="H354" s="24" t="s">
        <v>229</v>
      </c>
      <c r="I354" s="25" t="s">
        <v>230</v>
      </c>
      <c r="J354" s="26" t="s">
        <v>311</v>
      </c>
    </row>
    <row r="355" spans="1:10" ht="11" customHeight="1" x14ac:dyDescent="0.25">
      <c r="A355" s="13" t="s">
        <v>357</v>
      </c>
      <c r="B355" s="31" t="s">
        <v>23</v>
      </c>
      <c r="C355" s="28" t="s">
        <v>140</v>
      </c>
      <c r="D355" s="24" t="str">
        <f>HYPERLINK("https://agenda.liternet.ro/cronici/straume.html","Straume / Flow *)")</f>
        <v>Straume / Flow *)</v>
      </c>
      <c r="E355" s="24"/>
      <c r="F355" s="24" t="s">
        <v>567</v>
      </c>
      <c r="G355" s="24">
        <v>0</v>
      </c>
      <c r="H355" s="24" t="s">
        <v>218</v>
      </c>
      <c r="I355" s="25" t="s">
        <v>214</v>
      </c>
      <c r="J355" s="26" t="s">
        <v>311</v>
      </c>
    </row>
    <row r="356" spans="1:10" ht="11" customHeight="1" x14ac:dyDescent="0.25">
      <c r="A356" s="13" t="s">
        <v>357</v>
      </c>
      <c r="B356" s="31" t="s">
        <v>23</v>
      </c>
      <c r="C356" s="28" t="s">
        <v>137</v>
      </c>
      <c r="D356" s="24" t="str">
        <f>HYPERLINK("https://agenda.liternet.ro/cronici/arva.html","Árva / Orphan *)")</f>
        <v>Árva / Orphan *)</v>
      </c>
      <c r="E356" s="24"/>
      <c r="F356" s="24" t="s">
        <v>1109</v>
      </c>
      <c r="G356" s="24" t="s">
        <v>1110</v>
      </c>
      <c r="H356" s="24" t="s">
        <v>229</v>
      </c>
      <c r="I356" s="25" t="s">
        <v>230</v>
      </c>
      <c r="J356" s="26" t="s">
        <v>311</v>
      </c>
    </row>
    <row r="357" spans="1:10" ht="11" customHeight="1" x14ac:dyDescent="0.25">
      <c r="A357" s="13" t="s">
        <v>357</v>
      </c>
      <c r="B357" s="31" t="s">
        <v>23</v>
      </c>
      <c r="C357" s="28" t="s">
        <v>175</v>
      </c>
      <c r="D357" s="24" t="s">
        <v>1072</v>
      </c>
      <c r="E357" s="24"/>
      <c r="F357" s="24" t="s">
        <v>1073</v>
      </c>
      <c r="G357" s="24" t="s">
        <v>1074</v>
      </c>
      <c r="H357" s="24" t="s">
        <v>207</v>
      </c>
      <c r="I357" s="25" t="s">
        <v>208</v>
      </c>
      <c r="J357" s="26" t="s">
        <v>311</v>
      </c>
    </row>
    <row r="358" spans="1:10" ht="11" customHeight="1" x14ac:dyDescent="0.25">
      <c r="A358" s="13" t="s">
        <v>357</v>
      </c>
      <c r="B358" s="31" t="s">
        <v>23</v>
      </c>
      <c r="C358" s="28" t="s">
        <v>175</v>
      </c>
      <c r="D358" s="24" t="str">
        <f>HYPERLINK("https://agenda.liternet.ro/cronici/paristexas.html","Paris, Texas *)")</f>
        <v>Paris, Texas *)</v>
      </c>
      <c r="E358" s="24"/>
      <c r="F358" s="24" t="s">
        <v>1173</v>
      </c>
      <c r="G358" s="24" t="s">
        <v>1174</v>
      </c>
      <c r="H358" s="24" t="s">
        <v>233</v>
      </c>
      <c r="I358" s="25" t="s">
        <v>234</v>
      </c>
      <c r="J358" s="26" t="s">
        <v>314</v>
      </c>
    </row>
    <row r="359" spans="1:10" ht="11" customHeight="1" x14ac:dyDescent="0.25">
      <c r="A359" s="13" t="s">
        <v>357</v>
      </c>
      <c r="B359" s="31" t="s">
        <v>23</v>
      </c>
      <c r="C359" s="28" t="s">
        <v>141</v>
      </c>
      <c r="D359" s="24" t="s">
        <v>1064</v>
      </c>
      <c r="E359" s="24"/>
      <c r="F359" s="24" t="s">
        <v>1065</v>
      </c>
      <c r="G359" s="24" t="s">
        <v>1066</v>
      </c>
      <c r="H359" s="24" t="s">
        <v>218</v>
      </c>
      <c r="I359" s="25" t="s">
        <v>214</v>
      </c>
      <c r="J359" s="26" t="s">
        <v>311</v>
      </c>
    </row>
    <row r="360" spans="1:10" ht="11" customHeight="1" x14ac:dyDescent="0.25">
      <c r="A360" s="13" t="s">
        <v>1078</v>
      </c>
      <c r="B360" s="31" t="s">
        <v>209</v>
      </c>
      <c r="C360" s="28" t="s">
        <v>31</v>
      </c>
      <c r="D360" s="24" t="s">
        <v>1075</v>
      </c>
      <c r="E360" s="24"/>
      <c r="F360" s="24" t="s">
        <v>1076</v>
      </c>
      <c r="G360" s="24" t="s">
        <v>1077</v>
      </c>
      <c r="H360" s="24" t="s">
        <v>207</v>
      </c>
      <c r="I360" s="25" t="s">
        <v>208</v>
      </c>
      <c r="J360" s="26" t="s">
        <v>311</v>
      </c>
    </row>
    <row r="361" spans="1:10" ht="11" customHeight="1" x14ac:dyDescent="0.25">
      <c r="A361" s="13" t="s">
        <v>357</v>
      </c>
      <c r="B361" s="31" t="s">
        <v>23</v>
      </c>
      <c r="C361" s="28" t="s">
        <v>31</v>
      </c>
      <c r="D361" s="24" t="s">
        <v>1064</v>
      </c>
      <c r="E361" s="24"/>
      <c r="F361" s="24" t="s">
        <v>1065</v>
      </c>
      <c r="G361" s="24" t="s">
        <v>1066</v>
      </c>
      <c r="H361" s="24" t="s">
        <v>229</v>
      </c>
      <c r="I361" s="25" t="s">
        <v>230</v>
      </c>
      <c r="J361" s="26" t="s">
        <v>311</v>
      </c>
    </row>
    <row r="362" spans="1:10" ht="11" customHeight="1" x14ac:dyDescent="0.25">
      <c r="A362" s="13" t="s">
        <v>357</v>
      </c>
      <c r="B362" s="31" t="s">
        <v>23</v>
      </c>
      <c r="C362" s="28" t="s">
        <v>94</v>
      </c>
      <c r="D362" s="24" t="s">
        <v>1098</v>
      </c>
      <c r="E362" s="24"/>
      <c r="F362" s="24" t="s">
        <v>1099</v>
      </c>
      <c r="G362" s="24" t="s">
        <v>1100</v>
      </c>
      <c r="H362" s="24" t="s">
        <v>218</v>
      </c>
      <c r="I362" s="25" t="s">
        <v>214</v>
      </c>
      <c r="J362" s="26" t="s">
        <v>311</v>
      </c>
    </row>
    <row r="363" spans="1:10" ht="11" customHeight="1" x14ac:dyDescent="0.25">
      <c r="A363" s="13" t="s">
        <v>357</v>
      </c>
      <c r="B363" s="31" t="s">
        <v>23</v>
      </c>
      <c r="C363" s="28" t="s">
        <v>17</v>
      </c>
      <c r="D363" s="24" t="s">
        <v>1079</v>
      </c>
      <c r="E363" s="24"/>
      <c r="F363" s="24" t="s">
        <v>435</v>
      </c>
      <c r="G363" s="24" t="s">
        <v>1080</v>
      </c>
      <c r="H363" s="24" t="s">
        <v>233</v>
      </c>
      <c r="I363" s="25" t="s">
        <v>234</v>
      </c>
      <c r="J363" s="26" t="s">
        <v>311</v>
      </c>
    </row>
    <row r="364" spans="1:10" ht="11" customHeight="1" x14ac:dyDescent="0.25">
      <c r="A364" s="13" t="s">
        <v>357</v>
      </c>
      <c r="B364" s="31" t="s">
        <v>23</v>
      </c>
      <c r="C364" s="28" t="s">
        <v>205</v>
      </c>
      <c r="D364" s="24" t="s">
        <v>1017</v>
      </c>
      <c r="E364" s="24"/>
      <c r="F364" s="24" t="s">
        <v>1018</v>
      </c>
      <c r="G364" s="24" t="s">
        <v>1019</v>
      </c>
      <c r="H364" s="24" t="s">
        <v>203</v>
      </c>
      <c r="I364" s="25" t="s">
        <v>204</v>
      </c>
      <c r="J364" s="26" t="s">
        <v>314</v>
      </c>
    </row>
    <row r="365" spans="1:10" ht="11" customHeight="1" x14ac:dyDescent="0.25">
      <c r="A365" s="13" t="s">
        <v>1078</v>
      </c>
      <c r="B365" s="31" t="s">
        <v>209</v>
      </c>
      <c r="C365" s="28" t="s">
        <v>205</v>
      </c>
      <c r="D365" s="24" t="s">
        <v>1067</v>
      </c>
      <c r="E365" s="24"/>
      <c r="F365" s="24" t="s">
        <v>1068</v>
      </c>
      <c r="G365" s="24" t="s">
        <v>1069</v>
      </c>
      <c r="H365" s="24" t="s">
        <v>207</v>
      </c>
      <c r="I365" s="25" t="s">
        <v>208</v>
      </c>
      <c r="J365" s="26" t="s">
        <v>311</v>
      </c>
    </row>
    <row r="366" spans="1:10" ht="11" customHeight="1" x14ac:dyDescent="0.25">
      <c r="A366" s="13" t="s">
        <v>357</v>
      </c>
      <c r="B366" s="31" t="s">
        <v>23</v>
      </c>
      <c r="C366" s="28" t="s">
        <v>220</v>
      </c>
      <c r="D366" s="24" t="str">
        <f>HYPERLINK("https://agenda.liternet.ro/cronici/lolitalyne.html","Lolita *)")</f>
        <v>Lolita *)</v>
      </c>
      <c r="E366" s="24"/>
      <c r="F366" s="24" t="s">
        <v>1101</v>
      </c>
      <c r="G366" s="24" t="s">
        <v>1102</v>
      </c>
      <c r="H366" s="24" t="s">
        <v>221</v>
      </c>
      <c r="I366" s="25" t="s">
        <v>219</v>
      </c>
      <c r="J366" s="26" t="s">
        <v>311</v>
      </c>
    </row>
    <row r="367" spans="1:10" ht="11" customHeight="1" x14ac:dyDescent="0.25">
      <c r="A367" s="13" t="s">
        <v>400</v>
      </c>
      <c r="B367" s="31" t="s">
        <v>66</v>
      </c>
      <c r="C367" s="28" t="s">
        <v>31</v>
      </c>
      <c r="D367" s="24" t="str">
        <f>HYPERLINK("https://agenda.liternet.ro/cronici/y.html","Y *)")</f>
        <v>Y *)</v>
      </c>
      <c r="E367" s="24"/>
      <c r="F367" s="24" t="s">
        <v>1084</v>
      </c>
      <c r="G367" s="24" t="s">
        <v>1085</v>
      </c>
      <c r="H367" s="24" t="s">
        <v>229</v>
      </c>
      <c r="I367" s="25" t="s">
        <v>230</v>
      </c>
      <c r="J367" s="26" t="s">
        <v>311</v>
      </c>
    </row>
    <row r="368" spans="1:10" ht="11" customHeight="1" x14ac:dyDescent="0.25">
      <c r="A368" s="13" t="s">
        <v>329</v>
      </c>
      <c r="B368" s="31" t="s">
        <v>16</v>
      </c>
      <c r="C368" s="28" t="s">
        <v>179</v>
      </c>
      <c r="D368" s="24" t="s">
        <v>1020</v>
      </c>
      <c r="E368" s="24"/>
      <c r="F368" s="24" t="s">
        <v>1021</v>
      </c>
      <c r="G368" s="24" t="s">
        <v>1022</v>
      </c>
      <c r="H368" s="24" t="s">
        <v>203</v>
      </c>
      <c r="I368" s="25" t="s">
        <v>204</v>
      </c>
      <c r="J368" s="26" t="s">
        <v>314</v>
      </c>
    </row>
    <row r="369" spans="1:10" ht="11" customHeight="1" x14ac:dyDescent="0.25">
      <c r="A369" s="13" t="s">
        <v>329</v>
      </c>
      <c r="B369" s="31" t="s">
        <v>16</v>
      </c>
      <c r="C369" s="28" t="s">
        <v>179</v>
      </c>
      <c r="D369" s="24" t="str">
        <f>HYPERLINK("https://agenda.liternet.ro/cronici/myfathersshadow.html","My Father's Shadow *)")</f>
        <v>My Father's Shadow *)</v>
      </c>
      <c r="E369" s="24"/>
      <c r="F369" s="24" t="s">
        <v>1070</v>
      </c>
      <c r="G369" s="24" t="s">
        <v>1071</v>
      </c>
      <c r="H369" s="24" t="s">
        <v>207</v>
      </c>
      <c r="I369" s="25" t="s">
        <v>208</v>
      </c>
      <c r="J369" s="26" t="s">
        <v>311</v>
      </c>
    </row>
    <row r="370" spans="1:10" ht="11" customHeight="1" x14ac:dyDescent="0.25">
      <c r="A370" s="13" t="s">
        <v>329</v>
      </c>
      <c r="B370" s="31" t="s">
        <v>16</v>
      </c>
      <c r="C370" s="28" t="s">
        <v>31</v>
      </c>
      <c r="D370" s="24" t="s">
        <v>1064</v>
      </c>
      <c r="E370" s="24"/>
      <c r="F370" s="24" t="s">
        <v>1065</v>
      </c>
      <c r="G370" s="24" t="s">
        <v>1066</v>
      </c>
      <c r="H370" s="24" t="s">
        <v>229</v>
      </c>
      <c r="I370" s="25" t="s">
        <v>230</v>
      </c>
      <c r="J370" s="26" t="s">
        <v>311</v>
      </c>
    </row>
    <row r="371" spans="1:10" ht="11" customHeight="1" x14ac:dyDescent="0.25">
      <c r="A371" s="13" t="s">
        <v>1081</v>
      </c>
      <c r="B371" s="31" t="s">
        <v>210</v>
      </c>
      <c r="C371" s="28" t="s">
        <v>17</v>
      </c>
      <c r="D371" s="24" t="s">
        <v>1079</v>
      </c>
      <c r="E371" s="24"/>
      <c r="F371" s="24" t="s">
        <v>435</v>
      </c>
      <c r="G371" s="24" t="s">
        <v>1080</v>
      </c>
      <c r="H371" s="24" t="s">
        <v>207</v>
      </c>
      <c r="I371" s="25" t="s">
        <v>208</v>
      </c>
      <c r="J371" s="26" t="s">
        <v>311</v>
      </c>
    </row>
    <row r="372" spans="1:10" ht="11" customHeight="1" x14ac:dyDescent="0.25">
      <c r="A372" s="13" t="s">
        <v>329</v>
      </c>
      <c r="B372" s="31" t="s">
        <v>16</v>
      </c>
      <c r="C372" s="28" t="s">
        <v>17</v>
      </c>
      <c r="D372" s="24" t="s">
        <v>1064</v>
      </c>
      <c r="E372" s="24"/>
      <c r="F372" s="24" t="s">
        <v>1065</v>
      </c>
      <c r="G372" s="24" t="s">
        <v>1066</v>
      </c>
      <c r="H372" s="24" t="s">
        <v>218</v>
      </c>
      <c r="I372" s="25" t="s">
        <v>214</v>
      </c>
      <c r="J372" s="26" t="s">
        <v>311</v>
      </c>
    </row>
    <row r="373" spans="1:10" ht="11" customHeight="1" x14ac:dyDescent="0.25">
      <c r="A373" s="13" t="s">
        <v>329</v>
      </c>
      <c r="B373" s="31" t="s">
        <v>16</v>
      </c>
      <c r="C373" s="28" t="s">
        <v>14</v>
      </c>
      <c r="D373" s="24" t="str">
        <f>HYPERLINK("https://agenda.liternet.ro/cronici/theageofinnocence.html","The Age of Innocence *)")</f>
        <v>The Age of Innocence *)</v>
      </c>
      <c r="E373" s="24"/>
      <c r="F373" s="24" t="s">
        <v>1021</v>
      </c>
      <c r="G373" s="24" t="s">
        <v>1023</v>
      </c>
      <c r="H373" s="24" t="s">
        <v>203</v>
      </c>
      <c r="I373" s="25" t="s">
        <v>204</v>
      </c>
      <c r="J373" s="26" t="s">
        <v>314</v>
      </c>
    </row>
    <row r="374" spans="1:10" ht="11" customHeight="1" x14ac:dyDescent="0.25">
      <c r="A374" s="13" t="s">
        <v>1081</v>
      </c>
      <c r="B374" s="31" t="s">
        <v>210</v>
      </c>
      <c r="C374" s="28" t="s">
        <v>75</v>
      </c>
      <c r="D374" s="24" t="s">
        <v>1075</v>
      </c>
      <c r="E374" s="24"/>
      <c r="F374" s="24" t="s">
        <v>1076</v>
      </c>
      <c r="G374" s="24" t="s">
        <v>1077</v>
      </c>
      <c r="H374" s="24" t="s">
        <v>229</v>
      </c>
      <c r="I374" s="25" t="s">
        <v>230</v>
      </c>
      <c r="J374" s="26" t="s">
        <v>311</v>
      </c>
    </row>
    <row r="375" spans="1:10" ht="11" customHeight="1" x14ac:dyDescent="0.25">
      <c r="A375" s="13" t="s">
        <v>329</v>
      </c>
      <c r="B375" s="31" t="s">
        <v>16</v>
      </c>
      <c r="C375" s="28" t="s">
        <v>220</v>
      </c>
      <c r="D375" s="24" t="s">
        <v>1103</v>
      </c>
      <c r="E375" s="24"/>
      <c r="F375" s="24" t="s">
        <v>1104</v>
      </c>
      <c r="G375" s="24" t="s">
        <v>1105</v>
      </c>
      <c r="H375" s="24" t="s">
        <v>221</v>
      </c>
      <c r="I375" s="25" t="s">
        <v>219</v>
      </c>
      <c r="J375" s="26" t="s">
        <v>311</v>
      </c>
    </row>
    <row r="376" spans="1:10" ht="11" customHeight="1" x14ac:dyDescent="0.25">
      <c r="A376" s="13" t="s">
        <v>333</v>
      </c>
      <c r="B376" s="31" t="s">
        <v>18</v>
      </c>
      <c r="C376" s="28" t="s">
        <v>179</v>
      </c>
      <c r="D376" s="24" t="s">
        <v>1106</v>
      </c>
      <c r="E376" s="24"/>
      <c r="F376" s="24" t="s">
        <v>1107</v>
      </c>
      <c r="G376" s="24" t="s">
        <v>1108</v>
      </c>
      <c r="H376" s="24" t="s">
        <v>218</v>
      </c>
      <c r="I376" s="25" t="s">
        <v>214</v>
      </c>
      <c r="J376" s="26" t="s">
        <v>311</v>
      </c>
    </row>
    <row r="377" spans="1:10" ht="11" customHeight="1" x14ac:dyDescent="0.25">
      <c r="A377" s="13" t="s">
        <v>333</v>
      </c>
      <c r="B377" s="31" t="s">
        <v>18</v>
      </c>
      <c r="C377" s="28" t="s">
        <v>101</v>
      </c>
      <c r="D377" s="24" t="str">
        <f>HYPERLINK("https://agenda.liternet.ro/cronici/bladerunner.html","Blade Runner *)")</f>
        <v>Blade Runner *)</v>
      </c>
      <c r="E377" s="24"/>
      <c r="F377" s="24" t="s">
        <v>691</v>
      </c>
      <c r="G377" s="24" t="s">
        <v>1024</v>
      </c>
      <c r="H377" s="24" t="s">
        <v>203</v>
      </c>
      <c r="I377" s="25" t="s">
        <v>204</v>
      </c>
      <c r="J377" s="26" t="s">
        <v>311</v>
      </c>
    </row>
    <row r="378" spans="1:10" ht="11" customHeight="1" x14ac:dyDescent="0.25">
      <c r="A378" s="13" t="s">
        <v>333</v>
      </c>
      <c r="B378" s="31" t="s">
        <v>18</v>
      </c>
      <c r="C378" s="28" t="s">
        <v>31</v>
      </c>
      <c r="D378" s="24" t="s">
        <v>1152</v>
      </c>
      <c r="E378" s="24"/>
      <c r="F378" s="24" t="s">
        <v>1153</v>
      </c>
      <c r="G378" s="24" t="s">
        <v>1154</v>
      </c>
      <c r="H378" s="24" t="s">
        <v>229</v>
      </c>
      <c r="I378" s="25" t="s">
        <v>230</v>
      </c>
      <c r="J378" s="26" t="s">
        <v>311</v>
      </c>
    </row>
    <row r="379" spans="1:10" ht="11" customHeight="1" x14ac:dyDescent="0.25">
      <c r="A379" s="13" t="s">
        <v>333</v>
      </c>
      <c r="B379" s="31" t="s">
        <v>18</v>
      </c>
      <c r="C379" s="28" t="s">
        <v>17</v>
      </c>
      <c r="D379" s="24" t="str">
        <f>HYPERLINK("https://agenda.liternet.ro/cronici/nuasteptapreamultdelasfirsitullumii.html","Nu aștepta prea mult de la sfîrșitul lumii *)")</f>
        <v>Nu aștepta prea mult de la sfîrșitul lumii *)</v>
      </c>
      <c r="E379" s="24"/>
      <c r="F379" s="24" t="s">
        <v>1015</v>
      </c>
      <c r="G379" s="24" t="s">
        <v>1087</v>
      </c>
      <c r="H379" s="24" t="s">
        <v>213</v>
      </c>
      <c r="I379" s="25" t="s">
        <v>214</v>
      </c>
      <c r="J379" s="26" t="s">
        <v>311</v>
      </c>
    </row>
    <row r="380" spans="1:10" ht="11" customHeight="1" x14ac:dyDescent="0.25">
      <c r="A380" s="13" t="s">
        <v>333</v>
      </c>
      <c r="B380" s="31" t="s">
        <v>18</v>
      </c>
      <c r="C380" s="28" t="s">
        <v>223</v>
      </c>
      <c r="D380" s="24" t="str">
        <f>HYPERLINK("https://agenda.liternet.ro/cronici/arva.html","Árva / Orphan *)")</f>
        <v>Árva / Orphan *)</v>
      </c>
      <c r="E380" s="24"/>
      <c r="F380" s="24" t="s">
        <v>1109</v>
      </c>
      <c r="G380" s="24" t="s">
        <v>1110</v>
      </c>
      <c r="H380" s="24" t="s">
        <v>218</v>
      </c>
      <c r="I380" s="25" t="s">
        <v>214</v>
      </c>
      <c r="J380" s="26" t="s">
        <v>311</v>
      </c>
    </row>
    <row r="381" spans="1:10" ht="11" customHeight="1" x14ac:dyDescent="0.25">
      <c r="A381" s="13" t="s">
        <v>333</v>
      </c>
      <c r="B381" s="31" t="s">
        <v>18</v>
      </c>
      <c r="C381" s="28" t="s">
        <v>14</v>
      </c>
      <c r="D381" s="24" t="s">
        <v>1147</v>
      </c>
      <c r="E381" s="24"/>
      <c r="F381" s="24" t="s">
        <v>654</v>
      </c>
      <c r="G381" s="24" t="s">
        <v>1148</v>
      </c>
      <c r="H381" s="24" t="s">
        <v>229</v>
      </c>
      <c r="I381" s="25" t="s">
        <v>230</v>
      </c>
      <c r="J381" s="26" t="s">
        <v>311</v>
      </c>
    </row>
    <row r="382" spans="1:10" ht="11" customHeight="1" x14ac:dyDescent="0.25">
      <c r="A382" s="13" t="s">
        <v>333</v>
      </c>
      <c r="B382" s="31" t="s">
        <v>18</v>
      </c>
      <c r="C382" s="28" t="s">
        <v>220</v>
      </c>
      <c r="D382" s="24" t="s">
        <v>1111</v>
      </c>
      <c r="E382" s="24"/>
      <c r="F382" s="24" t="s">
        <v>912</v>
      </c>
      <c r="G382" s="24" t="s">
        <v>1112</v>
      </c>
      <c r="H382" s="24" t="s">
        <v>221</v>
      </c>
      <c r="I382" s="25" t="s">
        <v>219</v>
      </c>
      <c r="J382" s="26" t="s">
        <v>314</v>
      </c>
    </row>
    <row r="383" spans="1:10" ht="11" customHeight="1" x14ac:dyDescent="0.25">
      <c r="A383" s="13" t="s">
        <v>381</v>
      </c>
      <c r="B383" s="31" t="s">
        <v>34</v>
      </c>
      <c r="C383" s="28" t="s">
        <v>179</v>
      </c>
      <c r="D383" s="24" t="str">
        <f>HYPERLINK("https://agenda.liternet.ro/cronici/inception.html","Inception *)")</f>
        <v>Inception *)</v>
      </c>
      <c r="E383" s="24"/>
      <c r="F383" s="24" t="s">
        <v>435</v>
      </c>
      <c r="G383" s="24" t="s">
        <v>1025</v>
      </c>
      <c r="H383" s="24" t="s">
        <v>203</v>
      </c>
      <c r="I383" s="25" t="s">
        <v>204</v>
      </c>
      <c r="J383" s="26" t="s">
        <v>311</v>
      </c>
    </row>
    <row r="384" spans="1:10" ht="11" customHeight="1" x14ac:dyDescent="0.25">
      <c r="A384" s="13" t="s">
        <v>381</v>
      </c>
      <c r="B384" s="31" t="s">
        <v>34</v>
      </c>
      <c r="C384" s="28" t="s">
        <v>179</v>
      </c>
      <c r="D384" s="24" t="str">
        <f>HYPERLINK("https://agenda.liternet.ro/cronici/decapulnostru.html","De capul nostru *)")</f>
        <v>De capul nostru *)</v>
      </c>
      <c r="E384" s="24"/>
      <c r="F384" s="24" t="s">
        <v>1082</v>
      </c>
      <c r="G384" s="24" t="s">
        <v>1083</v>
      </c>
      <c r="H384" s="24" t="s">
        <v>207</v>
      </c>
      <c r="I384" s="25" t="s">
        <v>208</v>
      </c>
      <c r="J384" s="26" t="s">
        <v>311</v>
      </c>
    </row>
    <row r="385" spans="1:10" ht="11" customHeight="1" x14ac:dyDescent="0.25">
      <c r="A385" s="13" t="s">
        <v>381</v>
      </c>
      <c r="B385" s="31" t="s">
        <v>34</v>
      </c>
      <c r="C385" s="28" t="s">
        <v>179</v>
      </c>
      <c r="D385" s="24" t="str">
        <f>HYPERLINK("https://agenda.liternet.ro/cronici/sorda.html","Sorda / Deaf *)")</f>
        <v>Sorda / Deaf *)</v>
      </c>
      <c r="E385" s="24"/>
      <c r="F385" s="24" t="s">
        <v>1113</v>
      </c>
      <c r="G385" s="24" t="s">
        <v>1114</v>
      </c>
      <c r="H385" s="24" t="s">
        <v>218</v>
      </c>
      <c r="I385" s="25" t="s">
        <v>214</v>
      </c>
      <c r="J385" s="26" t="s">
        <v>311</v>
      </c>
    </row>
    <row r="386" spans="1:10" ht="11" customHeight="1" x14ac:dyDescent="0.25">
      <c r="A386" s="13" t="s">
        <v>381</v>
      </c>
      <c r="B386" s="31" t="s">
        <v>34</v>
      </c>
      <c r="C386" s="28" t="s">
        <v>31</v>
      </c>
      <c r="D386" s="24" t="str">
        <f>HYPERLINK("https://agenda.liternet.ro/cronici/bognecepomoci.html","Bog neće pomoći / God Will Not Help *)")</f>
        <v>Bog neće pomoći / God Will Not Help *)</v>
      </c>
      <c r="E386" s="24"/>
      <c r="F386" s="24" t="s">
        <v>1155</v>
      </c>
      <c r="G386" s="24" t="s">
        <v>1156</v>
      </c>
      <c r="H386" s="24" t="s">
        <v>229</v>
      </c>
      <c r="I386" s="25" t="s">
        <v>230</v>
      </c>
      <c r="J386" s="26" t="s">
        <v>311</v>
      </c>
    </row>
    <row r="387" spans="1:10" ht="11" customHeight="1" x14ac:dyDescent="0.25">
      <c r="A387" s="13" t="s">
        <v>381</v>
      </c>
      <c r="B387" s="31" t="s">
        <v>34</v>
      </c>
      <c r="C387" s="28" t="s">
        <v>224</v>
      </c>
      <c r="D387" s="24" t="s">
        <v>1115</v>
      </c>
      <c r="E387" s="24"/>
      <c r="F387" s="24" t="s">
        <v>1116</v>
      </c>
      <c r="G387" s="24" t="s">
        <v>1117</v>
      </c>
      <c r="H387" s="24" t="s">
        <v>218</v>
      </c>
      <c r="I387" s="25" t="s">
        <v>214</v>
      </c>
      <c r="J387" s="26" t="s">
        <v>311</v>
      </c>
    </row>
    <row r="388" spans="1:10" ht="11" customHeight="1" x14ac:dyDescent="0.25">
      <c r="A388" s="13" t="s">
        <v>381</v>
      </c>
      <c r="B388" s="31" t="s">
        <v>34</v>
      </c>
      <c r="C388" s="28" t="s">
        <v>26</v>
      </c>
      <c r="D388" s="24" t="str">
        <f>HYPERLINK("https://agenda.liternet.ro/cronici/thelmaandlouise.html","Thelma &amp; Louise *)")</f>
        <v>Thelma &amp; Louise *)</v>
      </c>
      <c r="E388" s="24"/>
      <c r="F388" s="24" t="s">
        <v>691</v>
      </c>
      <c r="G388" s="24" t="s">
        <v>1026</v>
      </c>
      <c r="H388" s="24" t="s">
        <v>203</v>
      </c>
      <c r="I388" s="25" t="s">
        <v>204</v>
      </c>
      <c r="J388" s="26" t="s">
        <v>314</v>
      </c>
    </row>
    <row r="389" spans="1:10" ht="11" customHeight="1" x14ac:dyDescent="0.25">
      <c r="A389" s="13" t="s">
        <v>381</v>
      </c>
      <c r="B389" s="31" t="s">
        <v>34</v>
      </c>
      <c r="C389" s="28" t="s">
        <v>220</v>
      </c>
      <c r="D389" s="24" t="s">
        <v>1118</v>
      </c>
      <c r="E389" s="24"/>
      <c r="F389" s="24" t="s">
        <v>1119</v>
      </c>
      <c r="G389" s="24" t="s">
        <v>1120</v>
      </c>
      <c r="H389" s="24" t="s">
        <v>221</v>
      </c>
      <c r="I389" s="25" t="s">
        <v>219</v>
      </c>
      <c r="J389" s="26" t="s">
        <v>311</v>
      </c>
    </row>
    <row r="390" spans="1:10" ht="11" customHeight="1" x14ac:dyDescent="0.25">
      <c r="A390" s="13" t="s">
        <v>312</v>
      </c>
      <c r="B390" s="31" t="s">
        <v>10</v>
      </c>
      <c r="C390" s="28" t="s">
        <v>11</v>
      </c>
      <c r="D390" s="24" t="s">
        <v>215</v>
      </c>
      <c r="E390" s="24"/>
      <c r="F390" s="24"/>
      <c r="G390" s="24"/>
      <c r="H390" s="35" t="s">
        <v>216</v>
      </c>
      <c r="I390" s="25" t="s">
        <v>12</v>
      </c>
      <c r="J390" s="26" t="s">
        <v>311</v>
      </c>
    </row>
    <row r="391" spans="1:10" ht="11" hidden="1" customHeight="1" outlineLevel="1" x14ac:dyDescent="0.25">
      <c r="A391" s="13" t="s">
        <v>1030</v>
      </c>
      <c r="B391" s="31" t="s">
        <v>206</v>
      </c>
      <c r="C391" s="28" t="s">
        <v>179</v>
      </c>
      <c r="D391" s="24" t="s">
        <v>1067</v>
      </c>
      <c r="E391" s="24"/>
      <c r="F391" s="24" t="s">
        <v>1068</v>
      </c>
      <c r="G391" s="24" t="s">
        <v>1069</v>
      </c>
      <c r="H391" s="24" t="s">
        <v>218</v>
      </c>
      <c r="I391" s="25" t="s">
        <v>219</v>
      </c>
      <c r="J391" s="26" t="s">
        <v>311</v>
      </c>
    </row>
    <row r="392" spans="1:10" ht="11" hidden="1" customHeight="1" outlineLevel="1" x14ac:dyDescent="0.25">
      <c r="A392" s="13" t="s">
        <v>1030</v>
      </c>
      <c r="B392" s="31" t="s">
        <v>206</v>
      </c>
      <c r="C392" s="28" t="s">
        <v>101</v>
      </c>
      <c r="D392" s="24" t="s">
        <v>1027</v>
      </c>
      <c r="E392" s="24"/>
      <c r="F392" s="24" t="s">
        <v>1028</v>
      </c>
      <c r="G392" s="24" t="s">
        <v>1029</v>
      </c>
      <c r="H392" s="24" t="s">
        <v>203</v>
      </c>
      <c r="I392" s="25" t="s">
        <v>204</v>
      </c>
      <c r="J392" s="26" t="s">
        <v>314</v>
      </c>
    </row>
    <row r="393" spans="1:10" ht="11" hidden="1" customHeight="1" outlineLevel="1" x14ac:dyDescent="0.25">
      <c r="A393" s="13" t="s">
        <v>1030</v>
      </c>
      <c r="B393" s="31" t="s">
        <v>206</v>
      </c>
      <c r="C393" s="28" t="s">
        <v>31</v>
      </c>
      <c r="D393" s="24" t="s">
        <v>1072</v>
      </c>
      <c r="E393" s="24"/>
      <c r="F393" s="24" t="s">
        <v>1073</v>
      </c>
      <c r="G393" s="24" t="s">
        <v>1074</v>
      </c>
      <c r="H393" s="24" t="s">
        <v>207</v>
      </c>
      <c r="I393" s="25" t="s">
        <v>208</v>
      </c>
      <c r="J393" s="26" t="s">
        <v>311</v>
      </c>
    </row>
    <row r="394" spans="1:10" ht="11" hidden="1" customHeight="1" outlineLevel="1" x14ac:dyDescent="0.25">
      <c r="A394" s="13" t="s">
        <v>1030</v>
      </c>
      <c r="B394" s="31" t="s">
        <v>206</v>
      </c>
      <c r="C394" s="28" t="s">
        <v>31</v>
      </c>
      <c r="D394" s="24" t="s">
        <v>1067</v>
      </c>
      <c r="E394" s="24"/>
      <c r="F394" s="24" t="s">
        <v>1068</v>
      </c>
      <c r="G394" s="24" t="s">
        <v>1069</v>
      </c>
      <c r="H394" s="24" t="s">
        <v>229</v>
      </c>
      <c r="I394" s="25" t="s">
        <v>230</v>
      </c>
      <c r="J394" s="26" t="s">
        <v>311</v>
      </c>
    </row>
    <row r="395" spans="1:10" ht="11" hidden="1" customHeight="1" outlineLevel="1" x14ac:dyDescent="0.25">
      <c r="A395" s="13" t="s">
        <v>1030</v>
      </c>
      <c r="B395" s="31" t="s">
        <v>206</v>
      </c>
      <c r="C395" s="28" t="s">
        <v>31</v>
      </c>
      <c r="D395" s="24" t="s">
        <v>1067</v>
      </c>
      <c r="E395" s="24"/>
      <c r="F395" s="24" t="s">
        <v>1068</v>
      </c>
      <c r="G395" s="24" t="s">
        <v>1069</v>
      </c>
      <c r="H395" s="24" t="s">
        <v>233</v>
      </c>
      <c r="I395" s="25" t="s">
        <v>234</v>
      </c>
      <c r="J395" s="26" t="s">
        <v>311</v>
      </c>
    </row>
    <row r="396" spans="1:10" ht="11" hidden="1" customHeight="1" outlineLevel="1" x14ac:dyDescent="0.25">
      <c r="A396" s="13" t="s">
        <v>1030</v>
      </c>
      <c r="B396" s="31" t="s">
        <v>206</v>
      </c>
      <c r="C396" s="28" t="s">
        <v>184</v>
      </c>
      <c r="D396" s="24" t="str">
        <f>HYPERLINK("https://agenda.liternet.ro/cronici/y.html","Y *)")</f>
        <v>Y *)</v>
      </c>
      <c r="E396" s="24"/>
      <c r="F396" s="24" t="s">
        <v>1084</v>
      </c>
      <c r="G396" s="24" t="s">
        <v>1085</v>
      </c>
      <c r="H396" s="24" t="s">
        <v>218</v>
      </c>
      <c r="I396" s="25" t="s">
        <v>219</v>
      </c>
      <c r="J396" s="26" t="s">
        <v>311</v>
      </c>
    </row>
    <row r="397" spans="1:10" ht="11" hidden="1" customHeight="1" outlineLevel="1" x14ac:dyDescent="0.25">
      <c r="A397" s="13" t="s">
        <v>1030</v>
      </c>
      <c r="B397" s="31" t="s">
        <v>206</v>
      </c>
      <c r="C397" s="28" t="s">
        <v>26</v>
      </c>
      <c r="D397" s="24" t="s">
        <v>1031</v>
      </c>
      <c r="E397" s="24"/>
      <c r="F397" s="24" t="s">
        <v>1032</v>
      </c>
      <c r="G397" s="24" t="s">
        <v>1033</v>
      </c>
      <c r="H397" s="24" t="s">
        <v>203</v>
      </c>
      <c r="I397" s="25" t="s">
        <v>204</v>
      </c>
      <c r="J397" s="26" t="s">
        <v>311</v>
      </c>
    </row>
    <row r="398" spans="1:10" ht="11" hidden="1" customHeight="1" outlineLevel="1" x14ac:dyDescent="0.25">
      <c r="A398" s="13" t="s">
        <v>1030</v>
      </c>
      <c r="B398" s="31" t="s">
        <v>206</v>
      </c>
      <c r="C398" s="28" t="s">
        <v>26</v>
      </c>
      <c r="D398" s="24" t="s">
        <v>1064</v>
      </c>
      <c r="E398" s="24"/>
      <c r="F398" s="24" t="s">
        <v>1065</v>
      </c>
      <c r="G398" s="24" t="s">
        <v>1066</v>
      </c>
      <c r="H398" s="24" t="s">
        <v>207</v>
      </c>
      <c r="I398" s="25" t="s">
        <v>208</v>
      </c>
      <c r="J398" s="26" t="s">
        <v>311</v>
      </c>
    </row>
    <row r="399" spans="1:10" ht="11" hidden="1" customHeight="1" outlineLevel="1" x14ac:dyDescent="0.25">
      <c r="A399" s="13" t="s">
        <v>1030</v>
      </c>
      <c r="B399" s="31" t="s">
        <v>206</v>
      </c>
      <c r="C399" s="28" t="s">
        <v>26</v>
      </c>
      <c r="D399" s="24" t="str">
        <f>HYPERLINK("https://agenda.liternet.ro/cronici/inception.html","Inception *)")</f>
        <v>Inception *)</v>
      </c>
      <c r="E399" s="24"/>
      <c r="F399" s="24" t="s">
        <v>435</v>
      </c>
      <c r="G399" s="24" t="s">
        <v>1025</v>
      </c>
      <c r="H399" s="24" t="s">
        <v>233</v>
      </c>
      <c r="I399" s="25" t="s">
        <v>234</v>
      </c>
      <c r="J399" s="26" t="s">
        <v>311</v>
      </c>
    </row>
    <row r="400" spans="1:10" ht="11" hidden="1" customHeight="1" outlineLevel="1" x14ac:dyDescent="0.25">
      <c r="A400" s="13" t="s">
        <v>1030</v>
      </c>
      <c r="B400" s="31" t="s">
        <v>206</v>
      </c>
      <c r="C400" s="28" t="s">
        <v>75</v>
      </c>
      <c r="D400" s="24" t="str">
        <f>HYPERLINK("https://agenda.liternet.ro/cronici/journaldunefemmedechambre.html","Le Journal d'une femme de chambre / Jurnalul unei cameriste *)")</f>
        <v>Le Journal d'une femme de chambre / Jurnalul unei cameriste *)</v>
      </c>
      <c r="E400" s="24"/>
      <c r="F400" s="24" t="s">
        <v>1015</v>
      </c>
      <c r="G400" s="24" t="s">
        <v>1157</v>
      </c>
      <c r="H400" s="24" t="s">
        <v>229</v>
      </c>
      <c r="I400" s="25" t="s">
        <v>230</v>
      </c>
      <c r="J400" s="26" t="s">
        <v>311</v>
      </c>
    </row>
    <row r="401" spans="1:10" ht="11" hidden="1" customHeight="1" outlineLevel="1" x14ac:dyDescent="0.25">
      <c r="A401" s="13" t="s">
        <v>1030</v>
      </c>
      <c r="B401" s="31" t="s">
        <v>206</v>
      </c>
      <c r="C401" s="28" t="s">
        <v>220</v>
      </c>
      <c r="D401" s="24" t="s">
        <v>1121</v>
      </c>
      <c r="E401" s="24"/>
      <c r="F401" s="24" t="s">
        <v>402</v>
      </c>
      <c r="G401" s="24" t="s">
        <v>1122</v>
      </c>
      <c r="H401" s="24" t="s">
        <v>221</v>
      </c>
      <c r="I401" s="25" t="s">
        <v>219</v>
      </c>
      <c r="J401" s="26" t="s">
        <v>1123</v>
      </c>
    </row>
    <row r="402" spans="1:10" ht="11" hidden="1" customHeight="1" outlineLevel="1" x14ac:dyDescent="0.25">
      <c r="A402" s="13" t="s">
        <v>361</v>
      </c>
      <c r="B402" s="31" t="s">
        <v>24</v>
      </c>
      <c r="C402" s="28" t="s">
        <v>232</v>
      </c>
      <c r="D402" s="24" t="str">
        <f>HYPERLINK("https://agenda.liternet.ro/cronici/decapulnostru.html","De capul nostru *)")</f>
        <v>De capul nostru *)</v>
      </c>
      <c r="E402" s="24"/>
      <c r="F402" s="24" t="s">
        <v>1082</v>
      </c>
      <c r="G402" s="24" t="s">
        <v>1083</v>
      </c>
      <c r="H402" s="24" t="s">
        <v>229</v>
      </c>
      <c r="I402" s="25" t="s">
        <v>230</v>
      </c>
      <c r="J402" s="26" t="s">
        <v>311</v>
      </c>
    </row>
    <row r="403" spans="1:10" ht="11" hidden="1" customHeight="1" outlineLevel="1" x14ac:dyDescent="0.25">
      <c r="A403" s="13" t="s">
        <v>361</v>
      </c>
      <c r="B403" s="31" t="s">
        <v>24</v>
      </c>
      <c r="C403" s="28" t="s">
        <v>152</v>
      </c>
      <c r="D403" s="24" t="str">
        <f>HYPERLINK("https://agenda.liternet.ro/cronici/oppenheimer.html","Oppenheimer *)")</f>
        <v>Oppenheimer *)</v>
      </c>
      <c r="E403" s="24"/>
      <c r="F403" s="24" t="s">
        <v>435</v>
      </c>
      <c r="G403" s="24" t="s">
        <v>1175</v>
      </c>
      <c r="H403" s="24" t="s">
        <v>233</v>
      </c>
      <c r="I403" s="25" t="s">
        <v>234</v>
      </c>
      <c r="J403" s="26" t="s">
        <v>311</v>
      </c>
    </row>
    <row r="404" spans="1:10" ht="11" hidden="1" customHeight="1" outlineLevel="1" x14ac:dyDescent="0.25">
      <c r="A404" s="13" t="s">
        <v>361</v>
      </c>
      <c r="B404" s="31" t="s">
        <v>24</v>
      </c>
      <c r="C404" s="28" t="s">
        <v>32</v>
      </c>
      <c r="D404" s="24" t="s">
        <v>1067</v>
      </c>
      <c r="E404" s="24"/>
      <c r="F404" s="24" t="s">
        <v>1068</v>
      </c>
      <c r="G404" s="24" t="s">
        <v>1069</v>
      </c>
      <c r="H404" s="24" t="s">
        <v>229</v>
      </c>
      <c r="I404" s="25" t="s">
        <v>230</v>
      </c>
      <c r="J404" s="26" t="s">
        <v>311</v>
      </c>
    </row>
    <row r="405" spans="1:10" ht="11" hidden="1" customHeight="1" outlineLevel="1" x14ac:dyDescent="0.25">
      <c r="A405" s="13" t="s">
        <v>361</v>
      </c>
      <c r="B405" s="31" t="s">
        <v>24</v>
      </c>
      <c r="C405" s="28" t="s">
        <v>121</v>
      </c>
      <c r="D405" s="24" t="s">
        <v>1034</v>
      </c>
      <c r="E405" s="24"/>
      <c r="F405" s="24" t="s">
        <v>1035</v>
      </c>
      <c r="G405" s="24" t="s">
        <v>1036</v>
      </c>
      <c r="H405" s="24" t="s">
        <v>203</v>
      </c>
      <c r="I405" s="25" t="s">
        <v>204</v>
      </c>
      <c r="J405" s="26" t="s">
        <v>385</v>
      </c>
    </row>
    <row r="406" spans="1:10" ht="11" hidden="1" customHeight="1" outlineLevel="1" x14ac:dyDescent="0.25">
      <c r="A406" s="13" t="s">
        <v>361</v>
      </c>
      <c r="B406" s="31" t="s">
        <v>24</v>
      </c>
      <c r="C406" s="28" t="s">
        <v>121</v>
      </c>
      <c r="D406" s="24" t="str">
        <f>HYPERLINK("https://agenda.liternet.ro/cronici/y.html","Y *)")</f>
        <v>Y *)</v>
      </c>
      <c r="E406" s="24"/>
      <c r="F406" s="24" t="s">
        <v>1084</v>
      </c>
      <c r="G406" s="24" t="s">
        <v>1085</v>
      </c>
      <c r="H406" s="24" t="s">
        <v>207</v>
      </c>
      <c r="I406" s="25" t="s">
        <v>208</v>
      </c>
      <c r="J406" s="26" t="s">
        <v>311</v>
      </c>
    </row>
    <row r="407" spans="1:10" ht="11" hidden="1" customHeight="1" outlineLevel="1" x14ac:dyDescent="0.25">
      <c r="A407" s="13" t="s">
        <v>361</v>
      </c>
      <c r="B407" s="31" t="s">
        <v>24</v>
      </c>
      <c r="C407" s="28" t="s">
        <v>225</v>
      </c>
      <c r="D407" s="24" t="str">
        <f>HYPERLINK("https://agenda.liternet.ro/cronici/hanarokushogaakeruhini.html","Hana rokushô ga akeru hi ni / A New Dawn *)")</f>
        <v>Hana rokushô ga akeru hi ni / A New Dawn *)</v>
      </c>
      <c r="E407" s="24"/>
      <c r="F407" s="24" t="s">
        <v>1124</v>
      </c>
      <c r="G407" s="24" t="s">
        <v>1125</v>
      </c>
      <c r="H407" s="24" t="s">
        <v>218</v>
      </c>
      <c r="I407" s="25" t="s">
        <v>214</v>
      </c>
      <c r="J407" s="26" t="s">
        <v>311</v>
      </c>
    </row>
    <row r="408" spans="1:10" ht="11" hidden="1" customHeight="1" outlineLevel="1" x14ac:dyDescent="0.25">
      <c r="A408" s="13" t="s">
        <v>361</v>
      </c>
      <c r="B408" s="31" t="s">
        <v>24</v>
      </c>
      <c r="C408" s="28" t="s">
        <v>134</v>
      </c>
      <c r="D408" s="24" t="str">
        <f>HYPERLINK("https://agenda.liternet.ro/cronici/aftersun.html","Aftersun *)")</f>
        <v>Aftersun *)</v>
      </c>
      <c r="E408" s="24"/>
      <c r="F408" s="24" t="s">
        <v>1126</v>
      </c>
      <c r="G408" s="24" t="s">
        <v>1127</v>
      </c>
      <c r="H408" s="24" t="s">
        <v>218</v>
      </c>
      <c r="I408" s="25" t="s">
        <v>214</v>
      </c>
      <c r="J408" s="26" t="s">
        <v>311</v>
      </c>
    </row>
    <row r="409" spans="1:10" ht="11" hidden="1" customHeight="1" outlineLevel="1" x14ac:dyDescent="0.25">
      <c r="A409" s="13" t="s">
        <v>361</v>
      </c>
      <c r="B409" s="31" t="s">
        <v>24</v>
      </c>
      <c r="C409" s="28" t="s">
        <v>101</v>
      </c>
      <c r="D409" s="24" t="s">
        <v>1067</v>
      </c>
      <c r="E409" s="24"/>
      <c r="F409" s="24" t="s">
        <v>1068</v>
      </c>
      <c r="G409" s="24" t="s">
        <v>1069</v>
      </c>
      <c r="H409" s="24" t="s">
        <v>207</v>
      </c>
      <c r="I409" s="25" t="s">
        <v>208</v>
      </c>
      <c r="J409" s="26" t="s">
        <v>311</v>
      </c>
    </row>
    <row r="410" spans="1:10" ht="11" hidden="1" customHeight="1" outlineLevel="1" x14ac:dyDescent="0.25">
      <c r="A410" s="13" t="s">
        <v>361</v>
      </c>
      <c r="B410" s="31" t="s">
        <v>24</v>
      </c>
      <c r="C410" s="28" t="s">
        <v>101</v>
      </c>
      <c r="D410" s="24" t="str">
        <f>HYPERLINK("https://agenda.liternet.ro/cronici/comatogen.html","Comatogen *)")</f>
        <v>Comatogen *)</v>
      </c>
      <c r="E410" s="24"/>
      <c r="F410" s="24" t="s">
        <v>1158</v>
      </c>
      <c r="G410" s="24" t="s">
        <v>1159</v>
      </c>
      <c r="H410" s="24" t="s">
        <v>229</v>
      </c>
      <c r="I410" s="25" t="s">
        <v>230</v>
      </c>
      <c r="J410" s="26" t="s">
        <v>311</v>
      </c>
    </row>
    <row r="411" spans="1:10" ht="11" hidden="1" customHeight="1" outlineLevel="1" x14ac:dyDescent="0.25">
      <c r="A411" s="13" t="s">
        <v>361</v>
      </c>
      <c r="B411" s="31" t="s">
        <v>24</v>
      </c>
      <c r="C411" s="28" t="s">
        <v>101</v>
      </c>
      <c r="D411" s="24" t="s">
        <v>1176</v>
      </c>
      <c r="E411" s="24"/>
      <c r="F411" s="24" t="s">
        <v>435</v>
      </c>
      <c r="G411" s="24" t="s">
        <v>1177</v>
      </c>
      <c r="H411" s="24" t="s">
        <v>233</v>
      </c>
      <c r="I411" s="25" t="s">
        <v>234</v>
      </c>
      <c r="J411" s="26" t="s">
        <v>314</v>
      </c>
    </row>
    <row r="412" spans="1:10" ht="11" hidden="1" customHeight="1" outlineLevel="1" x14ac:dyDescent="0.25">
      <c r="A412" s="13" t="s">
        <v>361</v>
      </c>
      <c r="B412" s="31" t="s">
        <v>24</v>
      </c>
      <c r="C412" s="28" t="s">
        <v>224</v>
      </c>
      <c r="D412" s="24" t="s">
        <v>1067</v>
      </c>
      <c r="E412" s="24"/>
      <c r="F412" s="24" t="s">
        <v>1068</v>
      </c>
      <c r="G412" s="24" t="s">
        <v>1069</v>
      </c>
      <c r="H412" s="24" t="s">
        <v>218</v>
      </c>
      <c r="I412" s="25" t="s">
        <v>214</v>
      </c>
      <c r="J412" s="26" t="s">
        <v>311</v>
      </c>
    </row>
    <row r="413" spans="1:10" ht="11" hidden="1" customHeight="1" outlineLevel="1" x14ac:dyDescent="0.25">
      <c r="A413" s="13" t="s">
        <v>361</v>
      </c>
      <c r="B413" s="31" t="s">
        <v>24</v>
      </c>
      <c r="C413" s="28" t="s">
        <v>14</v>
      </c>
      <c r="D413" s="24" t="s">
        <v>1037</v>
      </c>
      <c r="E413" s="24"/>
      <c r="F413" s="24" t="s">
        <v>1038</v>
      </c>
      <c r="G413" s="24" t="s">
        <v>1039</v>
      </c>
      <c r="H413" s="24" t="s">
        <v>203</v>
      </c>
      <c r="I413" s="25" t="s">
        <v>204</v>
      </c>
      <c r="J413" s="26" t="s">
        <v>311</v>
      </c>
    </row>
    <row r="414" spans="1:10" ht="11" hidden="1" customHeight="1" outlineLevel="1" x14ac:dyDescent="0.25">
      <c r="A414" s="13" t="s">
        <v>361</v>
      </c>
      <c r="B414" s="31" t="s">
        <v>24</v>
      </c>
      <c r="C414" s="28" t="s">
        <v>14</v>
      </c>
      <c r="D414" s="24" t="s">
        <v>1079</v>
      </c>
      <c r="E414" s="24"/>
      <c r="F414" s="24" t="s">
        <v>435</v>
      </c>
      <c r="G414" s="24" t="s">
        <v>1080</v>
      </c>
      <c r="H414" s="24" t="s">
        <v>207</v>
      </c>
      <c r="I414" s="25" t="s">
        <v>208</v>
      </c>
      <c r="J414" s="26" t="s">
        <v>311</v>
      </c>
    </row>
    <row r="415" spans="1:10" ht="11" hidden="1" customHeight="1" outlineLevel="1" x14ac:dyDescent="0.25">
      <c r="A415" s="13" t="s">
        <v>361</v>
      </c>
      <c r="B415" s="31" t="s">
        <v>24</v>
      </c>
      <c r="C415" s="28" t="s">
        <v>26</v>
      </c>
      <c r="D415" s="24" t="s">
        <v>1160</v>
      </c>
      <c r="E415" s="24"/>
      <c r="F415" s="24" t="s">
        <v>1161</v>
      </c>
      <c r="G415" s="24" t="s">
        <v>1162</v>
      </c>
      <c r="H415" s="24" t="s">
        <v>229</v>
      </c>
      <c r="I415" s="25" t="s">
        <v>230</v>
      </c>
      <c r="J415" s="26" t="s">
        <v>311</v>
      </c>
    </row>
    <row r="416" spans="1:10" ht="11" hidden="1" customHeight="1" outlineLevel="1" x14ac:dyDescent="0.25">
      <c r="A416" s="13" t="s">
        <v>361</v>
      </c>
      <c r="B416" s="31" t="s">
        <v>24</v>
      </c>
      <c r="C416" s="28" t="s">
        <v>26</v>
      </c>
      <c r="D416" s="24" t="s">
        <v>1079</v>
      </c>
      <c r="E416" s="24"/>
      <c r="F416" s="24" t="s">
        <v>435</v>
      </c>
      <c r="G416" s="24" t="s">
        <v>1080</v>
      </c>
      <c r="H416" s="24" t="s">
        <v>233</v>
      </c>
      <c r="I416" s="25" t="s">
        <v>234</v>
      </c>
      <c r="J416" s="26" t="s">
        <v>311</v>
      </c>
    </row>
    <row r="417" spans="1:10" ht="11" hidden="1" customHeight="1" outlineLevel="1" x14ac:dyDescent="0.25">
      <c r="A417" s="13" t="s">
        <v>361</v>
      </c>
      <c r="B417" s="31" t="s">
        <v>24</v>
      </c>
      <c r="C417" s="28" t="s">
        <v>220</v>
      </c>
      <c r="D417" s="24" t="str">
        <f>HYPERLINK("https://agenda.liternet.ro/cronici/dreamers.html","The Dreamers *)")</f>
        <v>The Dreamers *)</v>
      </c>
      <c r="E417" s="24"/>
      <c r="F417" s="24" t="s">
        <v>1128</v>
      </c>
      <c r="G417" s="24" t="s">
        <v>1129</v>
      </c>
      <c r="H417" s="24" t="s">
        <v>221</v>
      </c>
      <c r="I417" s="25" t="s">
        <v>219</v>
      </c>
      <c r="J417" s="26" t="s">
        <v>437</v>
      </c>
    </row>
    <row r="418" spans="1:10" ht="11" hidden="1" customHeight="1" outlineLevel="1" x14ac:dyDescent="0.25">
      <c r="A418" s="13" t="s">
        <v>366</v>
      </c>
      <c r="B418" s="31" t="s">
        <v>25</v>
      </c>
      <c r="C418" s="28" t="s">
        <v>232</v>
      </c>
      <c r="D418" s="24" t="str">
        <f>HYPERLINK("https://agenda.liternet.ro/cronici/myfathersshadow.html","My Father's Shadow *)")</f>
        <v>My Father's Shadow *)</v>
      </c>
      <c r="E418" s="24"/>
      <c r="F418" s="24" t="s">
        <v>1070</v>
      </c>
      <c r="G418" s="24" t="s">
        <v>1071</v>
      </c>
      <c r="H418" s="24" t="s">
        <v>229</v>
      </c>
      <c r="I418" s="25" t="s">
        <v>230</v>
      </c>
      <c r="J418" s="26" t="s">
        <v>311</v>
      </c>
    </row>
    <row r="419" spans="1:10" ht="11" hidden="1" customHeight="1" outlineLevel="1" x14ac:dyDescent="0.25">
      <c r="A419" s="13" t="s">
        <v>366</v>
      </c>
      <c r="B419" s="31" t="s">
        <v>25</v>
      </c>
      <c r="C419" s="28" t="s">
        <v>152</v>
      </c>
      <c r="D419" s="24" t="str">
        <f>HYPERLINK("https://agenda.liternet.ro/cronici/interstellar.html","Interstellar *)")</f>
        <v>Interstellar *)</v>
      </c>
      <c r="E419" s="24"/>
      <c r="F419" s="24" t="s">
        <v>435</v>
      </c>
      <c r="G419" s="24" t="s">
        <v>568</v>
      </c>
      <c r="H419" s="24" t="s">
        <v>233</v>
      </c>
      <c r="I419" s="25" t="s">
        <v>234</v>
      </c>
      <c r="J419" s="26" t="s">
        <v>311</v>
      </c>
    </row>
    <row r="420" spans="1:10" ht="11" hidden="1" customHeight="1" outlineLevel="1" x14ac:dyDescent="0.25">
      <c r="A420" s="13" t="s">
        <v>366</v>
      </c>
      <c r="B420" s="31" t="s">
        <v>25</v>
      </c>
      <c r="C420" s="28" t="s">
        <v>145</v>
      </c>
      <c r="D420" s="24" t="s">
        <v>1064</v>
      </c>
      <c r="E420" s="24"/>
      <c r="F420" s="24" t="s">
        <v>1065</v>
      </c>
      <c r="G420" s="24" t="s">
        <v>1066</v>
      </c>
      <c r="H420" s="24" t="s">
        <v>218</v>
      </c>
      <c r="I420" s="25" t="s">
        <v>214</v>
      </c>
      <c r="J420" s="26" t="s">
        <v>311</v>
      </c>
    </row>
    <row r="421" spans="1:10" ht="11" hidden="1" customHeight="1" outlineLevel="1" x14ac:dyDescent="0.25">
      <c r="A421" s="13" t="s">
        <v>366</v>
      </c>
      <c r="B421" s="31" t="s">
        <v>25</v>
      </c>
      <c r="C421" s="28" t="s">
        <v>32</v>
      </c>
      <c r="D421" s="24" t="s">
        <v>1075</v>
      </c>
      <c r="E421" s="24"/>
      <c r="F421" s="24" t="s">
        <v>1076</v>
      </c>
      <c r="G421" s="24" t="s">
        <v>1077</v>
      </c>
      <c r="H421" s="24" t="s">
        <v>229</v>
      </c>
      <c r="I421" s="25" t="s">
        <v>230</v>
      </c>
      <c r="J421" s="26" t="s">
        <v>311</v>
      </c>
    </row>
    <row r="422" spans="1:10" ht="11" hidden="1" customHeight="1" outlineLevel="1" x14ac:dyDescent="0.25">
      <c r="A422" s="13" t="s">
        <v>366</v>
      </c>
      <c r="B422" s="31" t="s">
        <v>25</v>
      </c>
      <c r="C422" s="28" t="s">
        <v>150</v>
      </c>
      <c r="D422" s="24" t="s">
        <v>1040</v>
      </c>
      <c r="E422" s="24"/>
      <c r="F422" s="24" t="s">
        <v>1041</v>
      </c>
      <c r="G422" s="24" t="s">
        <v>1042</v>
      </c>
      <c r="H422" s="24" t="s">
        <v>203</v>
      </c>
      <c r="I422" s="25" t="s">
        <v>204</v>
      </c>
      <c r="J422" s="26" t="s">
        <v>311</v>
      </c>
    </row>
    <row r="423" spans="1:10" ht="11" hidden="1" customHeight="1" outlineLevel="1" x14ac:dyDescent="0.25">
      <c r="A423" s="13" t="s">
        <v>366</v>
      </c>
      <c r="B423" s="31" t="s">
        <v>25</v>
      </c>
      <c r="C423" s="28" t="s">
        <v>33</v>
      </c>
      <c r="D423" s="24" t="s">
        <v>1079</v>
      </c>
      <c r="E423" s="24"/>
      <c r="F423" s="24" t="s">
        <v>435</v>
      </c>
      <c r="G423" s="24" t="s">
        <v>1080</v>
      </c>
      <c r="H423" s="24" t="s">
        <v>207</v>
      </c>
      <c r="I423" s="25" t="s">
        <v>208</v>
      </c>
      <c r="J423" s="26" t="s">
        <v>311</v>
      </c>
    </row>
    <row r="424" spans="1:10" ht="11" hidden="1" customHeight="1" outlineLevel="1" x14ac:dyDescent="0.25">
      <c r="A424" s="13" t="s">
        <v>366</v>
      </c>
      <c r="B424" s="31" t="s">
        <v>25</v>
      </c>
      <c r="C424" s="28" t="s">
        <v>127</v>
      </c>
      <c r="D424" s="24" t="s">
        <v>1067</v>
      </c>
      <c r="E424" s="24"/>
      <c r="F424" s="24" t="s">
        <v>1068</v>
      </c>
      <c r="G424" s="24" t="s">
        <v>1069</v>
      </c>
      <c r="H424" s="24" t="s">
        <v>218</v>
      </c>
      <c r="I424" s="25" t="s">
        <v>214</v>
      </c>
      <c r="J424" s="26" t="s">
        <v>311</v>
      </c>
    </row>
    <row r="425" spans="1:10" ht="11" hidden="1" customHeight="1" outlineLevel="1" x14ac:dyDescent="0.25">
      <c r="A425" s="13" t="s">
        <v>366</v>
      </c>
      <c r="B425" s="31" t="s">
        <v>25</v>
      </c>
      <c r="C425" s="28" t="s">
        <v>101</v>
      </c>
      <c r="D425" s="24" t="str">
        <f>HYPERLINK("https://agenda.liternet.ro/cronici/numalasasamor.html","Nu mă lăsa să mor *)")</f>
        <v>Nu mă lăsa să mor *)</v>
      </c>
      <c r="E425" s="24"/>
      <c r="F425" s="24" t="s">
        <v>1163</v>
      </c>
      <c r="G425" s="24" t="s">
        <v>1164</v>
      </c>
      <c r="H425" s="24" t="s">
        <v>229</v>
      </c>
      <c r="I425" s="25" t="s">
        <v>230</v>
      </c>
      <c r="J425" s="26" t="s">
        <v>311</v>
      </c>
    </row>
    <row r="426" spans="1:10" ht="11" hidden="1" customHeight="1" outlineLevel="1" x14ac:dyDescent="0.25">
      <c r="A426" s="13" t="s">
        <v>366</v>
      </c>
      <c r="B426" s="31" t="s">
        <v>25</v>
      </c>
      <c r="C426" s="28" t="s">
        <v>101</v>
      </c>
      <c r="D426" s="24" t="str">
        <f>HYPERLINK("https://agenda.liternet.ro/cronici/darkknight.html","The Dark Knight *)")</f>
        <v>The Dark Knight *)</v>
      </c>
      <c r="E426" s="24"/>
      <c r="F426" s="24" t="s">
        <v>1012</v>
      </c>
      <c r="G426" s="24" t="s">
        <v>1013</v>
      </c>
      <c r="H426" s="24" t="s">
        <v>233</v>
      </c>
      <c r="I426" s="25" t="s">
        <v>234</v>
      </c>
      <c r="J426" s="26" t="s">
        <v>314</v>
      </c>
    </row>
    <row r="427" spans="1:10" ht="11" hidden="1" customHeight="1" outlineLevel="1" x14ac:dyDescent="0.25">
      <c r="A427" s="13" t="s">
        <v>366</v>
      </c>
      <c r="B427" s="31" t="s">
        <v>25</v>
      </c>
      <c r="C427" s="28" t="s">
        <v>223</v>
      </c>
      <c r="D427" s="24" t="s">
        <v>1072</v>
      </c>
      <c r="E427" s="24"/>
      <c r="F427" s="24" t="s">
        <v>1073</v>
      </c>
      <c r="G427" s="24" t="s">
        <v>1074</v>
      </c>
      <c r="H427" s="24" t="s">
        <v>218</v>
      </c>
      <c r="I427" s="25" t="s">
        <v>214</v>
      </c>
      <c r="J427" s="26" t="s">
        <v>311</v>
      </c>
    </row>
    <row r="428" spans="1:10" ht="11" hidden="1" customHeight="1" outlineLevel="1" x14ac:dyDescent="0.25">
      <c r="A428" s="13" t="s">
        <v>366</v>
      </c>
      <c r="B428" s="31" t="s">
        <v>25</v>
      </c>
      <c r="C428" s="28" t="s">
        <v>14</v>
      </c>
      <c r="D428" s="24" t="str">
        <f>HYPERLINK("https://agenda.liternet.ro/cronici/fightclub.html","Fight Club *)")</f>
        <v>Fight Club *)</v>
      </c>
      <c r="E428" s="24"/>
      <c r="F428" s="24" t="s">
        <v>444</v>
      </c>
      <c r="G428" s="24" t="s">
        <v>1043</v>
      </c>
      <c r="H428" s="24" t="s">
        <v>203</v>
      </c>
      <c r="I428" s="25" t="s">
        <v>204</v>
      </c>
      <c r="J428" s="26" t="s">
        <v>314</v>
      </c>
    </row>
    <row r="429" spans="1:10" ht="11" hidden="1" customHeight="1" outlineLevel="1" x14ac:dyDescent="0.25">
      <c r="A429" s="13" t="s">
        <v>366</v>
      </c>
      <c r="B429" s="31" t="s">
        <v>25</v>
      </c>
      <c r="C429" s="28" t="s">
        <v>26</v>
      </c>
      <c r="D429" s="24" t="s">
        <v>1075</v>
      </c>
      <c r="E429" s="24"/>
      <c r="F429" s="24" t="s">
        <v>1076</v>
      </c>
      <c r="G429" s="24" t="s">
        <v>1077</v>
      </c>
      <c r="H429" s="24" t="s">
        <v>207</v>
      </c>
      <c r="I429" s="25" t="s">
        <v>208</v>
      </c>
      <c r="J429" s="26" t="s">
        <v>311</v>
      </c>
    </row>
    <row r="430" spans="1:10" ht="11" hidden="1" customHeight="1" outlineLevel="1" x14ac:dyDescent="0.25">
      <c r="A430" s="13" t="s">
        <v>366</v>
      </c>
      <c r="B430" s="31" t="s">
        <v>25</v>
      </c>
      <c r="C430" s="28" t="s">
        <v>26</v>
      </c>
      <c r="D430" s="24" t="str">
        <f>HYPERLINK("https://agenda.liternet.ro/cronici/domingos.html","Los domingos *)")</f>
        <v>Los domingos *)</v>
      </c>
      <c r="E430" s="24"/>
      <c r="F430" s="24" t="s">
        <v>1165</v>
      </c>
      <c r="G430" s="24" t="s">
        <v>1166</v>
      </c>
      <c r="H430" s="24" t="s">
        <v>229</v>
      </c>
      <c r="I430" s="25" t="s">
        <v>230</v>
      </c>
      <c r="J430" s="26" t="s">
        <v>311</v>
      </c>
    </row>
    <row r="431" spans="1:10" ht="11" hidden="1" customHeight="1" outlineLevel="1" x14ac:dyDescent="0.25">
      <c r="A431" s="13" t="s">
        <v>366</v>
      </c>
      <c r="B431" s="31" t="s">
        <v>25</v>
      </c>
      <c r="C431" s="28" t="s">
        <v>75</v>
      </c>
      <c r="D431" s="24" t="str">
        <f>HYPERLINK("https://agenda.liternet.ro/cronici/prestige.html","The Prestige *)")</f>
        <v>The Prestige *)</v>
      </c>
      <c r="E431" s="24"/>
      <c r="F431" s="24" t="s">
        <v>435</v>
      </c>
      <c r="G431" s="24" t="s">
        <v>1178</v>
      </c>
      <c r="H431" s="24" t="s">
        <v>233</v>
      </c>
      <c r="I431" s="25" t="s">
        <v>234</v>
      </c>
      <c r="J431" s="26" t="s">
        <v>385</v>
      </c>
    </row>
    <row r="432" spans="1:10" ht="11" hidden="1" customHeight="1" outlineLevel="1" x14ac:dyDescent="0.25">
      <c r="A432" s="13" t="s">
        <v>366</v>
      </c>
      <c r="B432" s="31" t="s">
        <v>25</v>
      </c>
      <c r="C432" s="28" t="s">
        <v>220</v>
      </c>
      <c r="D432" s="24" t="str">
        <f>HYPERLINK("https://agenda.liternet.ro/cronici/littlemisssunshine.html","Little Miss Sunshine *)")</f>
        <v>Little Miss Sunshine *)</v>
      </c>
      <c r="E432" s="24"/>
      <c r="F432" s="24" t="s">
        <v>1130</v>
      </c>
      <c r="G432" s="24" t="s">
        <v>1131</v>
      </c>
      <c r="H432" s="24" t="s">
        <v>221</v>
      </c>
      <c r="I432" s="25" t="s">
        <v>219</v>
      </c>
      <c r="J432" s="26" t="s">
        <v>314</v>
      </c>
    </row>
    <row r="433" spans="1:10" ht="11" hidden="1" customHeight="1" outlineLevel="1" x14ac:dyDescent="0.25">
      <c r="A433" s="13" t="s">
        <v>337</v>
      </c>
      <c r="B433" s="31" t="s">
        <v>19</v>
      </c>
      <c r="C433" s="28" t="s">
        <v>187</v>
      </c>
      <c r="D433" s="24" t="s">
        <v>1044</v>
      </c>
      <c r="E433" s="24"/>
      <c r="F433" s="24" t="s">
        <v>1045</v>
      </c>
      <c r="G433" s="24" t="s">
        <v>1046</v>
      </c>
      <c r="H433" s="24" t="s">
        <v>203</v>
      </c>
      <c r="I433" s="25" t="s">
        <v>204</v>
      </c>
      <c r="J433" s="26" t="s">
        <v>314</v>
      </c>
    </row>
    <row r="434" spans="1:10" ht="11" hidden="1" customHeight="1" outlineLevel="1" x14ac:dyDescent="0.25">
      <c r="A434" s="13" t="s">
        <v>337</v>
      </c>
      <c r="B434" s="31" t="s">
        <v>19</v>
      </c>
      <c r="C434" s="28" t="s">
        <v>26</v>
      </c>
      <c r="D434" s="24" t="s">
        <v>1047</v>
      </c>
      <c r="E434" s="24"/>
      <c r="F434" s="24" t="s">
        <v>418</v>
      </c>
      <c r="G434" s="24" t="s">
        <v>1048</v>
      </c>
      <c r="H434" s="24" t="s">
        <v>203</v>
      </c>
      <c r="I434" s="25" t="s">
        <v>204</v>
      </c>
      <c r="J434" s="26" t="s">
        <v>314</v>
      </c>
    </row>
    <row r="435" spans="1:10" ht="11" hidden="1" customHeight="1" outlineLevel="1" x14ac:dyDescent="0.25">
      <c r="A435" s="13" t="s">
        <v>337</v>
      </c>
      <c r="B435" s="31" t="s">
        <v>19</v>
      </c>
      <c r="C435" s="28" t="s">
        <v>220</v>
      </c>
      <c r="D435" s="24" t="str">
        <f>HYPERLINK("https://agenda.liternet.ro/cronici/notebook.html","The Notebook *)")</f>
        <v>The Notebook *)</v>
      </c>
      <c r="E435" s="24"/>
      <c r="F435" s="24" t="s">
        <v>1132</v>
      </c>
      <c r="G435" s="24" t="s">
        <v>1133</v>
      </c>
      <c r="H435" s="24" t="s">
        <v>221</v>
      </c>
      <c r="I435" s="25" t="s">
        <v>219</v>
      </c>
      <c r="J435" s="26" t="s">
        <v>311</v>
      </c>
    </row>
    <row r="436" spans="1:10" ht="11" hidden="1" customHeight="1" outlineLevel="1" x14ac:dyDescent="0.25">
      <c r="A436" s="13" t="s">
        <v>342</v>
      </c>
      <c r="B436" s="31" t="s">
        <v>20</v>
      </c>
      <c r="C436" s="28" t="s">
        <v>187</v>
      </c>
      <c r="D436" s="24" t="s">
        <v>1049</v>
      </c>
      <c r="E436" s="24"/>
      <c r="F436" s="24" t="s">
        <v>1050</v>
      </c>
      <c r="G436" s="24" t="s">
        <v>1051</v>
      </c>
      <c r="H436" s="24" t="s">
        <v>203</v>
      </c>
      <c r="I436" s="25" t="s">
        <v>204</v>
      </c>
      <c r="J436" s="26" t="s">
        <v>311</v>
      </c>
    </row>
    <row r="437" spans="1:10" ht="11" hidden="1" customHeight="1" outlineLevel="1" x14ac:dyDescent="0.25">
      <c r="A437" s="13" t="s">
        <v>342</v>
      </c>
      <c r="B437" s="31" t="s">
        <v>20</v>
      </c>
      <c r="C437" s="28" t="s">
        <v>17</v>
      </c>
      <c r="D437" s="24" t="str">
        <f>HYPERLINK("https://agenda.liternet.ro/cronici/pozitiacopilului.html","Poziţia copilului *)")</f>
        <v>Poziţia copilului *)</v>
      </c>
      <c r="E437" s="24"/>
      <c r="F437" s="24" t="s">
        <v>1088</v>
      </c>
      <c r="G437" s="24" t="s">
        <v>1089</v>
      </c>
      <c r="H437" s="24" t="s">
        <v>213</v>
      </c>
      <c r="I437" s="25" t="s">
        <v>214</v>
      </c>
      <c r="J437" s="26" t="s">
        <v>314</v>
      </c>
    </row>
    <row r="438" spans="1:10" ht="11" hidden="1" customHeight="1" outlineLevel="1" x14ac:dyDescent="0.25">
      <c r="A438" s="13" t="s">
        <v>342</v>
      </c>
      <c r="B438" s="31" t="s">
        <v>20</v>
      </c>
      <c r="C438" s="28" t="s">
        <v>26</v>
      </c>
      <c r="D438" s="24" t="s">
        <v>1052</v>
      </c>
      <c r="E438" s="24"/>
      <c r="F438" s="24" t="s">
        <v>1053</v>
      </c>
      <c r="G438" s="24" t="s">
        <v>1054</v>
      </c>
      <c r="H438" s="24" t="s">
        <v>203</v>
      </c>
      <c r="I438" s="25" t="s">
        <v>204</v>
      </c>
      <c r="J438" s="26" t="s">
        <v>314</v>
      </c>
    </row>
    <row r="439" spans="1:10" ht="11" hidden="1" customHeight="1" outlineLevel="1" x14ac:dyDescent="0.25">
      <c r="A439" s="13" t="s">
        <v>342</v>
      </c>
      <c r="B439" s="31" t="s">
        <v>20</v>
      </c>
      <c r="C439" s="28" t="s">
        <v>220</v>
      </c>
      <c r="D439" s="24" t="s">
        <v>1134</v>
      </c>
      <c r="E439" s="24"/>
      <c r="F439" s="24" t="s">
        <v>1135</v>
      </c>
      <c r="G439" s="24" t="s">
        <v>1136</v>
      </c>
      <c r="H439" s="24" t="s">
        <v>221</v>
      </c>
      <c r="I439" s="25" t="s">
        <v>219</v>
      </c>
      <c r="J439" s="26" t="s">
        <v>311</v>
      </c>
    </row>
    <row r="440" spans="1:10" ht="11" hidden="1" customHeight="1" outlineLevel="1" x14ac:dyDescent="0.25">
      <c r="A440" s="13" t="s">
        <v>321</v>
      </c>
      <c r="B440" s="31" t="s">
        <v>13</v>
      </c>
      <c r="C440" s="28" t="s">
        <v>31</v>
      </c>
      <c r="D440" s="24" t="s">
        <v>1055</v>
      </c>
      <c r="E440" s="24"/>
      <c r="F440" s="24" t="s">
        <v>776</v>
      </c>
      <c r="G440" s="24" t="s">
        <v>1056</v>
      </c>
      <c r="H440" s="24" t="s">
        <v>203</v>
      </c>
      <c r="I440" s="25" t="s">
        <v>204</v>
      </c>
      <c r="J440" s="26" t="s">
        <v>311</v>
      </c>
    </row>
    <row r="441" spans="1:10" ht="11" hidden="1" customHeight="1" outlineLevel="1" x14ac:dyDescent="0.25">
      <c r="A441" s="13" t="s">
        <v>321</v>
      </c>
      <c r="B441" s="31" t="s">
        <v>13</v>
      </c>
      <c r="C441" s="28" t="s">
        <v>75</v>
      </c>
      <c r="D441" s="24" t="str">
        <f>HYPERLINK("https://agenda.liternet.ro/cronici/duminicalaora6.html","Duminică la ora 6 *)")</f>
        <v>Duminică la ora 6 *)</v>
      </c>
      <c r="E441" s="24"/>
      <c r="F441" s="24" t="s">
        <v>503</v>
      </c>
      <c r="G441" s="24" t="s">
        <v>1057</v>
      </c>
      <c r="H441" s="24" t="s">
        <v>203</v>
      </c>
      <c r="I441" s="25" t="s">
        <v>204</v>
      </c>
      <c r="J441" s="26" t="s">
        <v>311</v>
      </c>
    </row>
    <row r="442" spans="1:10" ht="11" hidden="1" customHeight="1" outlineLevel="1" x14ac:dyDescent="0.25">
      <c r="A442" s="13" t="s">
        <v>321</v>
      </c>
      <c r="B442" s="31" t="s">
        <v>13</v>
      </c>
      <c r="C442" s="28" t="s">
        <v>220</v>
      </c>
      <c r="D442" s="24" t="s">
        <v>1137</v>
      </c>
      <c r="E442" s="24"/>
      <c r="F442" s="24" t="s">
        <v>1119</v>
      </c>
      <c r="G442" s="24" t="s">
        <v>1138</v>
      </c>
      <c r="H442" s="24" t="s">
        <v>221</v>
      </c>
      <c r="I442" s="25" t="s">
        <v>219</v>
      </c>
      <c r="J442" s="26" t="s">
        <v>314</v>
      </c>
    </row>
    <row r="443" spans="1:10" ht="11" hidden="1" customHeight="1" outlineLevel="1" x14ac:dyDescent="0.25">
      <c r="A443" s="13" t="s">
        <v>379</v>
      </c>
      <c r="B443" s="31" t="s">
        <v>27</v>
      </c>
      <c r="C443" s="28" t="s">
        <v>187</v>
      </c>
      <c r="D443" s="24" t="s">
        <v>1058</v>
      </c>
      <c r="E443" s="24"/>
      <c r="F443" s="24" t="s">
        <v>1059</v>
      </c>
      <c r="G443" s="24" t="s">
        <v>1060</v>
      </c>
      <c r="H443" s="24" t="s">
        <v>203</v>
      </c>
      <c r="I443" s="25" t="s">
        <v>204</v>
      </c>
      <c r="J443" s="26" t="s">
        <v>311</v>
      </c>
    </row>
    <row r="444" spans="1:10" ht="11" hidden="1" customHeight="1" outlineLevel="1" x14ac:dyDescent="0.25">
      <c r="A444" s="13" t="s">
        <v>379</v>
      </c>
      <c r="B444" s="31" t="s">
        <v>27</v>
      </c>
      <c r="C444" s="28" t="s">
        <v>26</v>
      </c>
      <c r="D444" s="24" t="s">
        <v>1061</v>
      </c>
      <c r="E444" s="24"/>
      <c r="F444" s="24" t="s">
        <v>1062</v>
      </c>
      <c r="G444" s="24" t="s">
        <v>1063</v>
      </c>
      <c r="H444" s="24" t="s">
        <v>203</v>
      </c>
      <c r="I444" s="25" t="s">
        <v>204</v>
      </c>
      <c r="J444" s="26" t="s">
        <v>311</v>
      </c>
    </row>
    <row r="445" spans="1:10" ht="11" hidden="1" customHeight="1" outlineLevel="1" x14ac:dyDescent="0.25">
      <c r="A445" s="13" t="s">
        <v>379</v>
      </c>
      <c r="B445" s="31" t="s">
        <v>27</v>
      </c>
      <c r="C445" s="28" t="s">
        <v>220</v>
      </c>
      <c r="D445" s="24" t="s">
        <v>1058</v>
      </c>
      <c r="E445" s="24"/>
      <c r="F445" s="24" t="s">
        <v>1059</v>
      </c>
      <c r="G445" s="24" t="s">
        <v>1060</v>
      </c>
      <c r="H445" s="24" t="s">
        <v>221</v>
      </c>
      <c r="I445" s="25" t="s">
        <v>219</v>
      </c>
      <c r="J445" s="26" t="s">
        <v>311</v>
      </c>
    </row>
    <row r="446" spans="1:10" ht="11" hidden="1" customHeight="1" outlineLevel="1" x14ac:dyDescent="0.25">
      <c r="A446" s="13" t="s">
        <v>1141</v>
      </c>
      <c r="B446" s="31" t="s">
        <v>226</v>
      </c>
      <c r="C446" s="28" t="s">
        <v>220</v>
      </c>
      <c r="D446" s="24" t="s">
        <v>1139</v>
      </c>
      <c r="E446" s="24"/>
      <c r="F446" s="24" t="s">
        <v>1116</v>
      </c>
      <c r="G446" s="24" t="s">
        <v>1140</v>
      </c>
      <c r="H446" s="24" t="s">
        <v>221</v>
      </c>
      <c r="I446" s="25" t="s">
        <v>219</v>
      </c>
      <c r="J446" s="26" t="s">
        <v>311</v>
      </c>
    </row>
    <row r="447" spans="1:10" ht="11" hidden="1" customHeight="1" outlineLevel="1" x14ac:dyDescent="0.25">
      <c r="A447" s="13" t="s">
        <v>1145</v>
      </c>
      <c r="B447" s="31" t="s">
        <v>227</v>
      </c>
      <c r="C447" s="28" t="s">
        <v>220</v>
      </c>
      <c r="D447" s="24" t="s">
        <v>1142</v>
      </c>
      <c r="E447" s="24"/>
      <c r="F447" s="24" t="s">
        <v>1143</v>
      </c>
      <c r="G447" s="24" t="s">
        <v>1144</v>
      </c>
      <c r="H447" s="24" t="s">
        <v>221</v>
      </c>
      <c r="I447" s="25" t="s">
        <v>219</v>
      </c>
      <c r="J447" s="26" t="s">
        <v>311</v>
      </c>
    </row>
    <row r="448" spans="1:10" ht="11" customHeight="1" collapsed="1" x14ac:dyDescent="0.25">
      <c r="A448" s="13" t="s">
        <v>312</v>
      </c>
      <c r="B448" s="31" t="s">
        <v>10</v>
      </c>
      <c r="C448" s="28" t="s">
        <v>120</v>
      </c>
      <c r="D448" s="24" t="str">
        <f>HYPERLINK("https://agenda.liternet.ro/cronici/myfathersshadow.html","My Father's Shadow *)")</f>
        <v>My Father's Shadow *)</v>
      </c>
      <c r="E448" s="24"/>
      <c r="F448" s="24" t="s">
        <v>1070</v>
      </c>
      <c r="G448" s="24" t="s">
        <v>1071</v>
      </c>
      <c r="H448" s="24" t="s">
        <v>235</v>
      </c>
      <c r="I448" s="25"/>
      <c r="J448" s="26" t="s">
        <v>311</v>
      </c>
    </row>
    <row r="449" spans="1:10" ht="11" customHeight="1" x14ac:dyDescent="0.25">
      <c r="A449" s="13" t="s">
        <v>312</v>
      </c>
      <c r="B449" s="31" t="s">
        <v>10</v>
      </c>
      <c r="C449" s="28" t="s">
        <v>236</v>
      </c>
      <c r="D449" s="24" t="str">
        <f>HYPERLINK("https://agenda.liternet.ro/cronici/obsession.html","Obsession *)")</f>
        <v>Obsession *)</v>
      </c>
      <c r="E449" s="24"/>
      <c r="F449" s="24" t="s">
        <v>1179</v>
      </c>
      <c r="G449" s="24" t="s">
        <v>1180</v>
      </c>
      <c r="H449" s="24" t="s">
        <v>235</v>
      </c>
      <c r="I449" s="25"/>
      <c r="J449" s="26" t="s">
        <v>311</v>
      </c>
    </row>
    <row r="450" spans="1:10" ht="11" customHeight="1" x14ac:dyDescent="0.25">
      <c r="A450" s="13" t="s">
        <v>312</v>
      </c>
      <c r="B450" s="31" t="s">
        <v>10</v>
      </c>
      <c r="C450" s="28" t="s">
        <v>237</v>
      </c>
      <c r="D450" s="24" t="s">
        <v>1064</v>
      </c>
      <c r="E450" s="24"/>
      <c r="F450" s="24" t="s">
        <v>1065</v>
      </c>
      <c r="G450" s="24" t="s">
        <v>1066</v>
      </c>
      <c r="H450" s="24" t="s">
        <v>235</v>
      </c>
      <c r="I450" s="25"/>
      <c r="J450" s="26" t="s">
        <v>311</v>
      </c>
    </row>
    <row r="451" spans="1:10" ht="11" customHeight="1" x14ac:dyDescent="0.25">
      <c r="A451" s="13" t="s">
        <v>312</v>
      </c>
      <c r="B451" s="31" t="s">
        <v>10</v>
      </c>
      <c r="C451" s="28" t="s">
        <v>35</v>
      </c>
      <c r="D451" s="24" t="s">
        <v>1181</v>
      </c>
      <c r="E451" s="24"/>
      <c r="F451" s="24" t="s">
        <v>760</v>
      </c>
      <c r="G451" s="24" t="s">
        <v>1182</v>
      </c>
      <c r="H451" s="24" t="s">
        <v>235</v>
      </c>
      <c r="I451" s="25"/>
      <c r="J451" s="26" t="s">
        <v>311</v>
      </c>
    </row>
    <row r="452" spans="1:10" x14ac:dyDescent="0.25">
      <c r="A452" s="13" t="s">
        <v>312</v>
      </c>
      <c r="B452" s="31" t="s">
        <v>10</v>
      </c>
      <c r="C452" s="28" t="s">
        <v>238</v>
      </c>
      <c r="D452" s="24" t="s">
        <v>1183</v>
      </c>
      <c r="E452" s="24"/>
      <c r="F452" s="24" t="s">
        <v>495</v>
      </c>
      <c r="G452" s="24" t="s">
        <v>1184</v>
      </c>
      <c r="H452" s="24" t="s">
        <v>235</v>
      </c>
      <c r="I452" s="25"/>
      <c r="J452" s="26" t="s">
        <v>311</v>
      </c>
    </row>
    <row r="453" spans="1:10" ht="11" customHeight="1" x14ac:dyDescent="0.25">
      <c r="A453" s="13" t="s">
        <v>312</v>
      </c>
      <c r="B453" s="31" t="s">
        <v>10</v>
      </c>
      <c r="C453" s="28" t="s">
        <v>239</v>
      </c>
      <c r="D453" s="24" t="s">
        <v>1185</v>
      </c>
      <c r="E453" s="24"/>
      <c r="F453" s="24" t="s">
        <v>1186</v>
      </c>
      <c r="G453" s="24" t="s">
        <v>1187</v>
      </c>
      <c r="H453" s="24" t="s">
        <v>235</v>
      </c>
      <c r="I453" s="25"/>
      <c r="J453" s="26" t="s">
        <v>311</v>
      </c>
    </row>
    <row r="454" spans="1:10" ht="11" customHeight="1" x14ac:dyDescent="0.25">
      <c r="A454" s="13" t="s">
        <v>312</v>
      </c>
      <c r="B454" s="31" t="s">
        <v>10</v>
      </c>
      <c r="C454" s="28" t="s">
        <v>240</v>
      </c>
      <c r="D454" s="24" t="s">
        <v>1188</v>
      </c>
      <c r="E454" s="24"/>
      <c r="F454" s="24" t="s">
        <v>1189</v>
      </c>
      <c r="G454" s="24" t="s">
        <v>1190</v>
      </c>
      <c r="H454" s="24" t="s">
        <v>235</v>
      </c>
      <c r="I454" s="25"/>
      <c r="J454" s="26" t="s">
        <v>311</v>
      </c>
    </row>
    <row r="455" spans="1:10" ht="11" customHeight="1" x14ac:dyDescent="0.25">
      <c r="A455" s="13" t="s">
        <v>312</v>
      </c>
      <c r="B455" s="31" t="s">
        <v>10</v>
      </c>
      <c r="C455" s="28" t="s">
        <v>241</v>
      </c>
      <c r="D455" s="24" t="s">
        <v>1079</v>
      </c>
      <c r="E455" s="24"/>
      <c r="F455" s="24" t="s">
        <v>435</v>
      </c>
      <c r="G455" s="24" t="s">
        <v>1080</v>
      </c>
      <c r="H455" s="24" t="s">
        <v>235</v>
      </c>
      <c r="I455" s="25"/>
      <c r="J455" s="26" t="s">
        <v>311</v>
      </c>
    </row>
    <row r="456" spans="1:10" ht="11" customHeight="1" x14ac:dyDescent="0.25">
      <c r="A456" s="13" t="s">
        <v>312</v>
      </c>
      <c r="B456" s="31" t="s">
        <v>10</v>
      </c>
      <c r="C456" s="28" t="s">
        <v>242</v>
      </c>
      <c r="D456" s="24" t="s">
        <v>1191</v>
      </c>
      <c r="E456" s="24"/>
      <c r="F456" s="24" t="s">
        <v>1192</v>
      </c>
      <c r="G456" s="24" t="s">
        <v>1193</v>
      </c>
      <c r="H456" s="24" t="s">
        <v>235</v>
      </c>
      <c r="I456" s="25"/>
      <c r="J456" s="26" t="s">
        <v>311</v>
      </c>
    </row>
    <row r="457" spans="1:10" ht="11" customHeight="1" x14ac:dyDescent="0.25">
      <c r="A457" s="13" t="s">
        <v>312</v>
      </c>
      <c r="B457" s="31" t="s">
        <v>10</v>
      </c>
      <c r="C457" s="28" t="s">
        <v>243</v>
      </c>
      <c r="D457" s="24" t="s">
        <v>1194</v>
      </c>
      <c r="E457" s="24"/>
      <c r="F457" s="24" t="s">
        <v>1195</v>
      </c>
      <c r="G457" s="24" t="s">
        <v>1196</v>
      </c>
      <c r="H457" s="24" t="s">
        <v>235</v>
      </c>
      <c r="I457" s="25"/>
      <c r="J457" s="26" t="s">
        <v>311</v>
      </c>
    </row>
    <row r="458" spans="1:10" ht="11" customHeight="1" x14ac:dyDescent="0.25">
      <c r="A458" s="13" t="s">
        <v>1197</v>
      </c>
      <c r="B458" s="31" t="s">
        <v>244</v>
      </c>
      <c r="C458" s="28" t="s">
        <v>189</v>
      </c>
      <c r="D458" s="24" t="str">
        <f>HYPERLINK("https://agenda.liternet.ro/cronici/malulvanat.html","Malul vânăt / A River's Gaze *)")</f>
        <v>Malul vânăt / A River's Gaze *)</v>
      </c>
      <c r="E458" s="24"/>
      <c r="F458" s="24" t="s">
        <v>1150</v>
      </c>
      <c r="G458" s="24" t="s">
        <v>1151</v>
      </c>
      <c r="H458" s="24" t="s">
        <v>245</v>
      </c>
      <c r="I458" s="25"/>
      <c r="J458" s="26" t="s">
        <v>311</v>
      </c>
    </row>
    <row r="459" spans="1:10" ht="11" customHeight="1" x14ac:dyDescent="0.25">
      <c r="A459" s="13" t="s">
        <v>352</v>
      </c>
      <c r="B459" s="31" t="s">
        <v>21</v>
      </c>
      <c r="C459" s="28" t="s">
        <v>246</v>
      </c>
      <c r="D459" s="24" t="str">
        <f>HYPERLINK("https://agenda.liternet.ro/cronici/malulvanat.html","Malul vânăt / A River's Gaze *)")</f>
        <v>Malul vânăt / A River's Gaze *)</v>
      </c>
      <c r="E459" s="24"/>
      <c r="F459" s="24" t="s">
        <v>1150</v>
      </c>
      <c r="G459" s="24" t="s">
        <v>1151</v>
      </c>
      <c r="H459" s="24" t="s">
        <v>245</v>
      </c>
      <c r="I459" s="25"/>
      <c r="J459" s="26" t="s">
        <v>311</v>
      </c>
    </row>
    <row r="460" spans="1:10" ht="11" customHeight="1" x14ac:dyDescent="0.25">
      <c r="A460" s="13" t="s">
        <v>357</v>
      </c>
      <c r="B460" s="31" t="s">
        <v>23</v>
      </c>
      <c r="C460" s="28" t="s">
        <v>247</v>
      </c>
      <c r="D460" s="24" t="str">
        <f>HYPERLINK("https://agenda.liternet.ro/cronici/malulvanat.html","Malul vânăt / A River's Gaze *)")</f>
        <v>Malul vânăt / A River's Gaze *)</v>
      </c>
      <c r="E460" s="24"/>
      <c r="F460" s="24" t="s">
        <v>1150</v>
      </c>
      <c r="G460" s="24" t="s">
        <v>1151</v>
      </c>
      <c r="H460" s="24" t="s">
        <v>245</v>
      </c>
      <c r="I460" s="25"/>
      <c r="J460" s="26" t="s">
        <v>311</v>
      </c>
    </row>
    <row r="461" spans="1:10" ht="11" customHeight="1" x14ac:dyDescent="0.25">
      <c r="A461" s="13" t="s">
        <v>329</v>
      </c>
      <c r="B461" s="31" t="s">
        <v>16</v>
      </c>
      <c r="C461" s="28" t="s">
        <v>137</v>
      </c>
      <c r="D461" s="24" t="str">
        <f>HYPERLINK("https://agenda.liternet.ro/cronici/malulvanat.html","Malul vânăt / A River's Gaze *)")</f>
        <v>Malul vânăt / A River's Gaze *)</v>
      </c>
      <c r="E461" s="24"/>
      <c r="F461" s="24" t="s">
        <v>1150</v>
      </c>
      <c r="G461" s="24" t="s">
        <v>1151</v>
      </c>
      <c r="H461" s="24" t="s">
        <v>245</v>
      </c>
      <c r="I461" s="25"/>
      <c r="J461" s="26" t="s">
        <v>311</v>
      </c>
    </row>
    <row r="462" spans="1:10" ht="11" customHeight="1" x14ac:dyDescent="0.25">
      <c r="A462" s="13" t="s">
        <v>1086</v>
      </c>
      <c r="B462" s="31" t="s">
        <v>211</v>
      </c>
      <c r="C462" s="28" t="s">
        <v>82</v>
      </c>
      <c r="D462" s="24" t="str">
        <f>HYPERLINK("https://agenda.liternet.ro/cronici/malulvanat.html","Malul vânăt / A River's Gaze *)")</f>
        <v>Malul vânăt / A River's Gaze *)</v>
      </c>
      <c r="E462" s="24"/>
      <c r="F462" s="24" t="s">
        <v>1150</v>
      </c>
      <c r="G462" s="24" t="s">
        <v>1151</v>
      </c>
      <c r="H462" s="24" t="s">
        <v>245</v>
      </c>
      <c r="I462" s="25"/>
      <c r="J462" s="26" t="s">
        <v>311</v>
      </c>
    </row>
    <row r="463" spans="1:10" ht="11" customHeight="1" x14ac:dyDescent="0.25">
      <c r="A463" s="13" t="s">
        <v>380</v>
      </c>
      <c r="B463" s="31" t="s">
        <v>30</v>
      </c>
      <c r="C463" s="28" t="s">
        <v>248</v>
      </c>
      <c r="D463" s="24" t="str">
        <f t="shared" ref="D463:D468" si="0">HYPERLINK("https://agenda.liternet.ro/cronici/decapulnostru.html","De capul nostru *)")</f>
        <v>De capul nostru *)</v>
      </c>
      <c r="E463" s="24"/>
      <c r="F463" s="24" t="s">
        <v>1082</v>
      </c>
      <c r="G463" s="24" t="s">
        <v>1083</v>
      </c>
      <c r="H463" s="24" t="s">
        <v>245</v>
      </c>
      <c r="I463" s="25"/>
      <c r="J463" s="26" t="s">
        <v>311</v>
      </c>
    </row>
    <row r="464" spans="1:10" ht="11" customHeight="1" x14ac:dyDescent="0.25">
      <c r="A464" s="13" t="s">
        <v>352</v>
      </c>
      <c r="B464" s="31" t="s">
        <v>21</v>
      </c>
      <c r="C464" s="28" t="s">
        <v>249</v>
      </c>
      <c r="D464" s="24" t="str">
        <f t="shared" si="0"/>
        <v>De capul nostru *)</v>
      </c>
      <c r="E464" s="24"/>
      <c r="F464" s="24" t="s">
        <v>1082</v>
      </c>
      <c r="G464" s="24" t="s">
        <v>1083</v>
      </c>
      <c r="H464" s="24" t="s">
        <v>245</v>
      </c>
      <c r="I464" s="25"/>
      <c r="J464" s="26" t="s">
        <v>311</v>
      </c>
    </row>
    <row r="465" spans="1:10" ht="11" customHeight="1" x14ac:dyDescent="0.25">
      <c r="A465" s="13" t="s">
        <v>357</v>
      </c>
      <c r="B465" s="31" t="s">
        <v>23</v>
      </c>
      <c r="C465" s="28" t="s">
        <v>250</v>
      </c>
      <c r="D465" s="24" t="str">
        <f t="shared" si="0"/>
        <v>De capul nostru *)</v>
      </c>
      <c r="E465" s="24"/>
      <c r="F465" s="24" t="s">
        <v>1082</v>
      </c>
      <c r="G465" s="24" t="s">
        <v>1083</v>
      </c>
      <c r="H465" s="24" t="s">
        <v>245</v>
      </c>
      <c r="I465" s="25"/>
      <c r="J465" s="26" t="s">
        <v>311</v>
      </c>
    </row>
    <row r="466" spans="1:10" ht="11" customHeight="1" x14ac:dyDescent="0.25">
      <c r="A466" s="13" t="s">
        <v>1198</v>
      </c>
      <c r="B466" s="31" t="s">
        <v>251</v>
      </c>
      <c r="C466" s="28" t="s">
        <v>252</v>
      </c>
      <c r="D466" s="24" t="str">
        <f t="shared" si="0"/>
        <v>De capul nostru *)</v>
      </c>
      <c r="E466" s="24"/>
      <c r="F466" s="24" t="s">
        <v>1082</v>
      </c>
      <c r="G466" s="24" t="s">
        <v>1083</v>
      </c>
      <c r="H466" s="24" t="s">
        <v>245</v>
      </c>
      <c r="I466" s="25"/>
      <c r="J466" s="26" t="s">
        <v>311</v>
      </c>
    </row>
    <row r="467" spans="1:10" ht="11" customHeight="1" x14ac:dyDescent="0.25">
      <c r="A467" s="13" t="s">
        <v>329</v>
      </c>
      <c r="B467" s="31" t="s">
        <v>16</v>
      </c>
      <c r="C467" s="28" t="s">
        <v>253</v>
      </c>
      <c r="D467" s="24" t="str">
        <f t="shared" si="0"/>
        <v>De capul nostru *)</v>
      </c>
      <c r="E467" s="24"/>
      <c r="F467" s="24" t="s">
        <v>1082</v>
      </c>
      <c r="G467" s="24" t="s">
        <v>1083</v>
      </c>
      <c r="H467" s="24" t="s">
        <v>245</v>
      </c>
      <c r="I467" s="25"/>
      <c r="J467" s="26" t="s">
        <v>311</v>
      </c>
    </row>
    <row r="468" spans="1:10" ht="11" customHeight="1" x14ac:dyDescent="0.25">
      <c r="A468" s="13" t="s">
        <v>312</v>
      </c>
      <c r="B468" s="31" t="s">
        <v>10</v>
      </c>
      <c r="C468" s="28" t="s">
        <v>200</v>
      </c>
      <c r="D468" s="24" t="str">
        <f t="shared" si="0"/>
        <v>De capul nostru *)</v>
      </c>
      <c r="E468" s="24"/>
      <c r="F468" s="24" t="s">
        <v>1082</v>
      </c>
      <c r="G468" s="24" t="s">
        <v>1083</v>
      </c>
      <c r="H468" s="24" t="s">
        <v>254</v>
      </c>
      <c r="I468" s="25"/>
      <c r="J468" s="26" t="s">
        <v>311</v>
      </c>
    </row>
    <row r="469" spans="1:10" ht="11" customHeight="1" x14ac:dyDescent="0.25">
      <c r="A469" s="13" t="s">
        <v>312</v>
      </c>
      <c r="B469" s="31" t="s">
        <v>10</v>
      </c>
      <c r="C469" s="28" t="s">
        <v>255</v>
      </c>
      <c r="D469" s="24" t="str">
        <f t="shared" ref="D469:D477" si="1">HYPERLINK("https://agenda.liternet.ro/cronici/arva.html","Árva / Orphan *)")</f>
        <v>Árva / Orphan *)</v>
      </c>
      <c r="E469" s="24"/>
      <c r="F469" s="24" t="s">
        <v>1109</v>
      </c>
      <c r="G469" s="24" t="s">
        <v>1110</v>
      </c>
      <c r="H469" s="24" t="s">
        <v>256</v>
      </c>
      <c r="I469" s="25"/>
      <c r="J469" s="26" t="s">
        <v>311</v>
      </c>
    </row>
    <row r="470" spans="1:10" ht="11" customHeight="1" x14ac:dyDescent="0.25">
      <c r="A470" s="13" t="s">
        <v>1199</v>
      </c>
      <c r="B470" s="31" t="s">
        <v>257</v>
      </c>
      <c r="C470" s="28" t="s">
        <v>258</v>
      </c>
      <c r="D470" s="24" t="str">
        <f t="shared" si="1"/>
        <v>Árva / Orphan *)</v>
      </c>
      <c r="E470" s="24"/>
      <c r="F470" s="24" t="s">
        <v>1109</v>
      </c>
      <c r="G470" s="24" t="s">
        <v>1110</v>
      </c>
      <c r="H470" s="24" t="s">
        <v>254</v>
      </c>
      <c r="I470" s="25"/>
      <c r="J470" s="26" t="s">
        <v>311</v>
      </c>
    </row>
    <row r="471" spans="1:10" ht="11" customHeight="1" x14ac:dyDescent="0.25">
      <c r="A471" s="13" t="s">
        <v>329</v>
      </c>
      <c r="B471" s="31" t="s">
        <v>16</v>
      </c>
      <c r="C471" s="28" t="s">
        <v>156</v>
      </c>
      <c r="D471" s="24" t="str">
        <f t="shared" si="1"/>
        <v>Árva / Orphan *)</v>
      </c>
      <c r="E471" s="24"/>
      <c r="F471" s="24" t="s">
        <v>1109</v>
      </c>
      <c r="G471" s="24" t="s">
        <v>1110</v>
      </c>
      <c r="H471" s="24" t="s">
        <v>254</v>
      </c>
      <c r="I471" s="25"/>
      <c r="J471" s="26" t="s">
        <v>311</v>
      </c>
    </row>
    <row r="472" spans="1:10" ht="11" customHeight="1" x14ac:dyDescent="0.25">
      <c r="A472" s="13" t="s">
        <v>312</v>
      </c>
      <c r="B472" s="31" t="s">
        <v>10</v>
      </c>
      <c r="C472" s="28" t="s">
        <v>259</v>
      </c>
      <c r="D472" s="24" t="str">
        <f t="shared" si="1"/>
        <v>Árva / Orphan *)</v>
      </c>
      <c r="E472" s="24"/>
      <c r="F472" s="24" t="s">
        <v>1109</v>
      </c>
      <c r="G472" s="24" t="s">
        <v>1110</v>
      </c>
      <c r="H472" s="24" t="s">
        <v>260</v>
      </c>
      <c r="I472" s="25"/>
      <c r="J472" s="26" t="s">
        <v>311</v>
      </c>
    </row>
    <row r="473" spans="1:10" ht="11" customHeight="1" x14ac:dyDescent="0.25">
      <c r="A473" s="13" t="s">
        <v>380</v>
      </c>
      <c r="B473" s="31" t="s">
        <v>30</v>
      </c>
      <c r="C473" s="28" t="s">
        <v>261</v>
      </c>
      <c r="D473" s="24" t="str">
        <f t="shared" si="1"/>
        <v>Árva / Orphan *)</v>
      </c>
      <c r="E473" s="24"/>
      <c r="F473" s="24" t="s">
        <v>1109</v>
      </c>
      <c r="G473" s="24" t="s">
        <v>1110</v>
      </c>
      <c r="H473" s="24" t="s">
        <v>245</v>
      </c>
      <c r="I473" s="25"/>
      <c r="J473" s="26" t="s">
        <v>311</v>
      </c>
    </row>
    <row r="474" spans="1:10" ht="11" customHeight="1" x14ac:dyDescent="0.25">
      <c r="A474" s="13" t="s">
        <v>352</v>
      </c>
      <c r="B474" s="31" t="s">
        <v>21</v>
      </c>
      <c r="C474" s="28" t="s">
        <v>262</v>
      </c>
      <c r="D474" s="24" t="str">
        <f t="shared" si="1"/>
        <v>Árva / Orphan *)</v>
      </c>
      <c r="E474" s="24"/>
      <c r="F474" s="24" t="s">
        <v>1109</v>
      </c>
      <c r="G474" s="24" t="s">
        <v>1110</v>
      </c>
      <c r="H474" s="24" t="s">
        <v>245</v>
      </c>
      <c r="I474" s="25"/>
      <c r="J474" s="26" t="s">
        <v>311</v>
      </c>
    </row>
    <row r="475" spans="1:10" ht="11" customHeight="1" x14ac:dyDescent="0.25">
      <c r="A475" s="13" t="s">
        <v>357</v>
      </c>
      <c r="B475" s="31" t="s">
        <v>23</v>
      </c>
      <c r="C475" s="28" t="s">
        <v>263</v>
      </c>
      <c r="D475" s="24" t="str">
        <f t="shared" si="1"/>
        <v>Árva / Orphan *)</v>
      </c>
      <c r="E475" s="24"/>
      <c r="F475" s="24" t="s">
        <v>1109</v>
      </c>
      <c r="G475" s="24" t="s">
        <v>1110</v>
      </c>
      <c r="H475" s="24" t="s">
        <v>245</v>
      </c>
      <c r="I475" s="25"/>
      <c r="J475" s="26" t="s">
        <v>311</v>
      </c>
    </row>
    <row r="476" spans="1:10" ht="11" customHeight="1" x14ac:dyDescent="0.25">
      <c r="A476" s="13" t="s">
        <v>1198</v>
      </c>
      <c r="B476" s="31" t="s">
        <v>251</v>
      </c>
      <c r="C476" s="28" t="s">
        <v>264</v>
      </c>
      <c r="D476" s="24" t="str">
        <f t="shared" si="1"/>
        <v>Árva / Orphan *)</v>
      </c>
      <c r="E476" s="24"/>
      <c r="F476" s="24" t="s">
        <v>1109</v>
      </c>
      <c r="G476" s="24" t="s">
        <v>1110</v>
      </c>
      <c r="H476" s="24" t="s">
        <v>245</v>
      </c>
      <c r="I476" s="25"/>
      <c r="J476" s="26" t="s">
        <v>311</v>
      </c>
    </row>
    <row r="477" spans="1:10" ht="11" customHeight="1" x14ac:dyDescent="0.25">
      <c r="A477" s="13" t="s">
        <v>329</v>
      </c>
      <c r="B477" s="31" t="s">
        <v>16</v>
      </c>
      <c r="C477" s="28" t="s">
        <v>265</v>
      </c>
      <c r="D477" s="24" t="str">
        <f t="shared" si="1"/>
        <v>Árva / Orphan *)</v>
      </c>
      <c r="E477" s="24"/>
      <c r="F477" s="24" t="s">
        <v>1109</v>
      </c>
      <c r="G477" s="24" t="s">
        <v>1110</v>
      </c>
      <c r="H477" s="24" t="s">
        <v>245</v>
      </c>
      <c r="I477" s="25"/>
      <c r="J477" s="26" t="s">
        <v>311</v>
      </c>
    </row>
    <row r="478" spans="1:10" ht="11" customHeight="1" x14ac:dyDescent="0.25">
      <c r="A478" s="13" t="s">
        <v>312</v>
      </c>
      <c r="B478" s="31" t="s">
        <v>10</v>
      </c>
      <c r="C478" s="28" t="s">
        <v>40</v>
      </c>
      <c r="D478" s="24" t="str">
        <f t="shared" ref="D478:D484" si="2">HYPERLINK("https://agenda.liternet.ro/cronici/myfathersshadow.html","My Father's Shadow *)")</f>
        <v>My Father's Shadow *)</v>
      </c>
      <c r="E478" s="24"/>
      <c r="F478" s="24" t="s">
        <v>1070</v>
      </c>
      <c r="G478" s="24" t="s">
        <v>1071</v>
      </c>
      <c r="H478" s="24" t="s">
        <v>266</v>
      </c>
      <c r="I478" s="25"/>
      <c r="J478" s="26" t="s">
        <v>311</v>
      </c>
    </row>
    <row r="479" spans="1:10" ht="11" customHeight="1" x14ac:dyDescent="0.25">
      <c r="A479" s="13" t="s">
        <v>1200</v>
      </c>
      <c r="B479" s="31" t="s">
        <v>267</v>
      </c>
      <c r="C479" s="28" t="s">
        <v>268</v>
      </c>
      <c r="D479" s="24" t="str">
        <f t="shared" si="2"/>
        <v>My Father's Shadow *)</v>
      </c>
      <c r="E479" s="24"/>
      <c r="F479" s="24" t="s">
        <v>1070</v>
      </c>
      <c r="G479" s="24" t="s">
        <v>1071</v>
      </c>
      <c r="H479" s="24" t="s">
        <v>269</v>
      </c>
      <c r="I479" s="25"/>
      <c r="J479" s="26" t="s">
        <v>311</v>
      </c>
    </row>
    <row r="480" spans="1:10" ht="11" customHeight="1" x14ac:dyDescent="0.25">
      <c r="A480" s="13" t="s">
        <v>1201</v>
      </c>
      <c r="B480" s="31" t="s">
        <v>270</v>
      </c>
      <c r="C480" s="28" t="s">
        <v>271</v>
      </c>
      <c r="D480" s="24" t="str">
        <f t="shared" si="2"/>
        <v>My Father's Shadow *)</v>
      </c>
      <c r="E480" s="24"/>
      <c r="F480" s="24" t="s">
        <v>1070</v>
      </c>
      <c r="G480" s="24" t="s">
        <v>1071</v>
      </c>
      <c r="H480" s="24" t="s">
        <v>269</v>
      </c>
      <c r="I480" s="25"/>
      <c r="J480" s="26" t="s">
        <v>311</v>
      </c>
    </row>
    <row r="481" spans="1:10" ht="11" customHeight="1" x14ac:dyDescent="0.25">
      <c r="A481" s="13" t="s">
        <v>380</v>
      </c>
      <c r="B481" s="31" t="s">
        <v>30</v>
      </c>
      <c r="C481" s="28" t="s">
        <v>272</v>
      </c>
      <c r="D481" s="24" t="str">
        <f t="shared" si="2"/>
        <v>My Father's Shadow *)</v>
      </c>
      <c r="E481" s="24"/>
      <c r="F481" s="24" t="s">
        <v>1070</v>
      </c>
      <c r="G481" s="24" t="s">
        <v>1071</v>
      </c>
      <c r="H481" s="24" t="s">
        <v>245</v>
      </c>
      <c r="I481" s="25"/>
      <c r="J481" s="26" t="s">
        <v>311</v>
      </c>
    </row>
    <row r="482" spans="1:10" ht="11" customHeight="1" x14ac:dyDescent="0.25">
      <c r="A482" s="13" t="s">
        <v>352</v>
      </c>
      <c r="B482" s="31" t="s">
        <v>21</v>
      </c>
      <c r="C482" s="28" t="s">
        <v>273</v>
      </c>
      <c r="D482" s="24" t="str">
        <f t="shared" si="2"/>
        <v>My Father's Shadow *)</v>
      </c>
      <c r="E482" s="24"/>
      <c r="F482" s="24" t="s">
        <v>1070</v>
      </c>
      <c r="G482" s="24" t="s">
        <v>1071</v>
      </c>
      <c r="H482" s="24" t="s">
        <v>245</v>
      </c>
      <c r="I482" s="25"/>
      <c r="J482" s="26" t="s">
        <v>311</v>
      </c>
    </row>
    <row r="483" spans="1:10" ht="11" customHeight="1" x14ac:dyDescent="0.25">
      <c r="A483" s="13" t="s">
        <v>357</v>
      </c>
      <c r="B483" s="31" t="s">
        <v>23</v>
      </c>
      <c r="C483" s="28" t="s">
        <v>274</v>
      </c>
      <c r="D483" s="24" t="str">
        <f t="shared" si="2"/>
        <v>My Father's Shadow *)</v>
      </c>
      <c r="E483" s="24"/>
      <c r="F483" s="24" t="s">
        <v>1070</v>
      </c>
      <c r="G483" s="24" t="s">
        <v>1071</v>
      </c>
      <c r="H483" s="24" t="s">
        <v>245</v>
      </c>
      <c r="I483" s="25"/>
      <c r="J483" s="26" t="s">
        <v>311</v>
      </c>
    </row>
    <row r="484" spans="1:10" ht="11" customHeight="1" x14ac:dyDescent="0.25">
      <c r="A484" s="13" t="s">
        <v>1202</v>
      </c>
      <c r="B484" s="31" t="s">
        <v>275</v>
      </c>
      <c r="C484" s="28" t="s">
        <v>276</v>
      </c>
      <c r="D484" s="24" t="str">
        <f t="shared" si="2"/>
        <v>My Father's Shadow *)</v>
      </c>
      <c r="E484" s="24"/>
      <c r="F484" s="24" t="s">
        <v>1070</v>
      </c>
      <c r="G484" s="24" t="s">
        <v>1071</v>
      </c>
      <c r="H484" s="24" t="s">
        <v>245</v>
      </c>
      <c r="I484" s="25"/>
      <c r="J484" s="26" t="s">
        <v>311</v>
      </c>
    </row>
    <row r="485" spans="1:10" ht="11" customHeight="1" x14ac:dyDescent="0.25">
      <c r="A485" s="13" t="s">
        <v>312</v>
      </c>
      <c r="B485" s="31" t="s">
        <v>10</v>
      </c>
      <c r="C485" s="28" t="s">
        <v>163</v>
      </c>
      <c r="D485" s="24" t="str">
        <f t="shared" ref="D485:D495" si="3">HYPERLINK("https://agenda.liternet.ro/cronici/backrooms.html","Backrooms *)")</f>
        <v>Backrooms *)</v>
      </c>
      <c r="E485" s="24"/>
      <c r="F485" s="24" t="s">
        <v>1203</v>
      </c>
      <c r="G485" s="24" t="s">
        <v>1204</v>
      </c>
      <c r="H485" s="24" t="s">
        <v>277</v>
      </c>
      <c r="I485" s="25"/>
      <c r="J485" s="26" t="s">
        <v>311</v>
      </c>
    </row>
    <row r="486" spans="1:10" ht="11" customHeight="1" x14ac:dyDescent="0.25">
      <c r="A486" s="13" t="s">
        <v>312</v>
      </c>
      <c r="B486" s="31" t="s">
        <v>10</v>
      </c>
      <c r="C486" s="28" t="s">
        <v>115</v>
      </c>
      <c r="D486" s="24" t="str">
        <f t="shared" si="3"/>
        <v>Backrooms *)</v>
      </c>
      <c r="E486" s="24"/>
      <c r="F486" s="24" t="s">
        <v>1203</v>
      </c>
      <c r="G486" s="24" t="s">
        <v>1204</v>
      </c>
      <c r="H486" s="24" t="s">
        <v>266</v>
      </c>
      <c r="I486" s="25"/>
      <c r="J486" s="26" t="s">
        <v>311</v>
      </c>
    </row>
    <row r="487" spans="1:10" ht="11" customHeight="1" x14ac:dyDescent="0.25">
      <c r="A487" s="13" t="s">
        <v>312</v>
      </c>
      <c r="B487" s="31" t="s">
        <v>10</v>
      </c>
      <c r="C487" s="28" t="s">
        <v>160</v>
      </c>
      <c r="D487" s="24" t="str">
        <f t="shared" si="3"/>
        <v>Backrooms *)</v>
      </c>
      <c r="E487" s="24"/>
      <c r="F487" s="24" t="s">
        <v>1203</v>
      </c>
      <c r="G487" s="24" t="s">
        <v>1204</v>
      </c>
      <c r="H487" s="24" t="s">
        <v>256</v>
      </c>
      <c r="I487" s="25"/>
      <c r="J487" s="26" t="s">
        <v>311</v>
      </c>
    </row>
    <row r="488" spans="1:10" ht="11" customHeight="1" x14ac:dyDescent="0.25">
      <c r="A488" s="13" t="s">
        <v>312</v>
      </c>
      <c r="B488" s="31" t="s">
        <v>10</v>
      </c>
      <c r="C488" s="28" t="s">
        <v>171</v>
      </c>
      <c r="D488" s="24" t="str">
        <f t="shared" si="3"/>
        <v>Backrooms *)</v>
      </c>
      <c r="E488" s="24"/>
      <c r="F488" s="24" t="s">
        <v>1203</v>
      </c>
      <c r="G488" s="24" t="s">
        <v>1204</v>
      </c>
      <c r="H488" s="24" t="s">
        <v>254</v>
      </c>
      <c r="I488" s="25"/>
      <c r="J488" s="26" t="s">
        <v>311</v>
      </c>
    </row>
    <row r="489" spans="1:10" ht="11" customHeight="1" x14ac:dyDescent="0.25">
      <c r="A489" s="13" t="s">
        <v>1200</v>
      </c>
      <c r="B489" s="31" t="s">
        <v>267</v>
      </c>
      <c r="C489" s="28" t="s">
        <v>58</v>
      </c>
      <c r="D489" s="24" t="str">
        <f t="shared" si="3"/>
        <v>Backrooms *)</v>
      </c>
      <c r="E489" s="24"/>
      <c r="F489" s="24" t="s">
        <v>1203</v>
      </c>
      <c r="G489" s="24" t="s">
        <v>1204</v>
      </c>
      <c r="H489" s="24" t="s">
        <v>269</v>
      </c>
      <c r="I489" s="25"/>
      <c r="J489" s="26" t="s">
        <v>311</v>
      </c>
    </row>
    <row r="490" spans="1:10" ht="11" customHeight="1" x14ac:dyDescent="0.25">
      <c r="A490" s="13" t="s">
        <v>1201</v>
      </c>
      <c r="B490" s="31" t="s">
        <v>270</v>
      </c>
      <c r="C490" s="28" t="s">
        <v>278</v>
      </c>
      <c r="D490" s="24" t="str">
        <f t="shared" si="3"/>
        <v>Backrooms *)</v>
      </c>
      <c r="E490" s="24"/>
      <c r="F490" s="24" t="s">
        <v>1203</v>
      </c>
      <c r="G490" s="24" t="s">
        <v>1204</v>
      </c>
      <c r="H490" s="24" t="s">
        <v>269</v>
      </c>
      <c r="I490" s="25"/>
      <c r="J490" s="26" t="s">
        <v>311</v>
      </c>
    </row>
    <row r="491" spans="1:10" ht="11" customHeight="1" x14ac:dyDescent="0.25">
      <c r="A491" s="13" t="s">
        <v>380</v>
      </c>
      <c r="B491" s="31" t="s">
        <v>30</v>
      </c>
      <c r="C491" s="28" t="s">
        <v>279</v>
      </c>
      <c r="D491" s="24" t="str">
        <f t="shared" si="3"/>
        <v>Backrooms *)</v>
      </c>
      <c r="E491" s="24"/>
      <c r="F491" s="24" t="s">
        <v>1203</v>
      </c>
      <c r="G491" s="24" t="s">
        <v>1204</v>
      </c>
      <c r="H491" s="24" t="s">
        <v>245</v>
      </c>
      <c r="I491" s="25"/>
      <c r="J491" s="26" t="s">
        <v>311</v>
      </c>
    </row>
    <row r="492" spans="1:10" ht="11" customHeight="1" x14ac:dyDescent="0.25">
      <c r="A492" s="13" t="s">
        <v>352</v>
      </c>
      <c r="B492" s="31" t="s">
        <v>21</v>
      </c>
      <c r="C492" s="28" t="s">
        <v>280</v>
      </c>
      <c r="D492" s="24" t="str">
        <f t="shared" si="3"/>
        <v>Backrooms *)</v>
      </c>
      <c r="E492" s="24"/>
      <c r="F492" s="24" t="s">
        <v>1203</v>
      </c>
      <c r="G492" s="24" t="s">
        <v>1204</v>
      </c>
      <c r="H492" s="24" t="s">
        <v>245</v>
      </c>
      <c r="I492" s="25"/>
      <c r="J492" s="26" t="s">
        <v>311</v>
      </c>
    </row>
    <row r="493" spans="1:10" ht="11" customHeight="1" x14ac:dyDescent="0.25">
      <c r="A493" s="13" t="s">
        <v>357</v>
      </c>
      <c r="B493" s="31" t="s">
        <v>23</v>
      </c>
      <c r="C493" s="28" t="s">
        <v>281</v>
      </c>
      <c r="D493" s="24" t="str">
        <f t="shared" si="3"/>
        <v>Backrooms *)</v>
      </c>
      <c r="E493" s="24"/>
      <c r="F493" s="24" t="s">
        <v>1203</v>
      </c>
      <c r="G493" s="24" t="s">
        <v>1204</v>
      </c>
      <c r="H493" s="24" t="s">
        <v>245</v>
      </c>
      <c r="I493" s="25"/>
      <c r="J493" s="26" t="s">
        <v>311</v>
      </c>
    </row>
    <row r="494" spans="1:10" ht="11" customHeight="1" x14ac:dyDescent="0.25">
      <c r="A494" s="13" t="s">
        <v>1198</v>
      </c>
      <c r="B494" s="31" t="s">
        <v>251</v>
      </c>
      <c r="C494" s="28" t="s">
        <v>82</v>
      </c>
      <c r="D494" s="24" t="str">
        <f t="shared" si="3"/>
        <v>Backrooms *)</v>
      </c>
      <c r="E494" s="24"/>
      <c r="F494" s="24" t="s">
        <v>1203</v>
      </c>
      <c r="G494" s="24" t="s">
        <v>1204</v>
      </c>
      <c r="H494" s="24" t="s">
        <v>245</v>
      </c>
      <c r="I494" s="25"/>
      <c r="J494" s="26" t="s">
        <v>311</v>
      </c>
    </row>
    <row r="495" spans="1:10" ht="11" customHeight="1" x14ac:dyDescent="0.25">
      <c r="A495" s="13" t="s">
        <v>329</v>
      </c>
      <c r="B495" s="31" t="s">
        <v>16</v>
      </c>
      <c r="C495" s="28" t="s">
        <v>282</v>
      </c>
      <c r="D495" s="24" t="str">
        <f t="shared" si="3"/>
        <v>Backrooms *)</v>
      </c>
      <c r="E495" s="24"/>
      <c r="F495" s="24" t="s">
        <v>1203</v>
      </c>
      <c r="G495" s="24" t="s">
        <v>1204</v>
      </c>
      <c r="H495" s="24" t="s">
        <v>245</v>
      </c>
      <c r="I495" s="25"/>
      <c r="J495" s="26" t="s">
        <v>311</v>
      </c>
    </row>
    <row r="496" spans="1:10" ht="11" customHeight="1" x14ac:dyDescent="0.25">
      <c r="A496" s="13" t="s">
        <v>312</v>
      </c>
      <c r="B496" s="31" t="s">
        <v>10</v>
      </c>
      <c r="C496" s="28" t="s">
        <v>212</v>
      </c>
      <c r="D496" s="24" t="str">
        <f>HYPERLINK("https://agenda.liternet.ro/cronici/obsession.html","Obsession *)")</f>
        <v>Obsession *)</v>
      </c>
      <c r="E496" s="24"/>
      <c r="F496" s="24" t="s">
        <v>1179</v>
      </c>
      <c r="G496" s="24" t="s">
        <v>1180</v>
      </c>
      <c r="H496" s="24" t="s">
        <v>283</v>
      </c>
      <c r="I496" s="25"/>
      <c r="J496" s="26" t="s">
        <v>311</v>
      </c>
    </row>
    <row r="497" spans="1:10" ht="11" customHeight="1" x14ac:dyDescent="0.25">
      <c r="A497" s="13" t="s">
        <v>312</v>
      </c>
      <c r="B497" s="31" t="s">
        <v>10</v>
      </c>
      <c r="C497" s="28" t="s">
        <v>284</v>
      </c>
      <c r="D497" s="24" t="s">
        <v>1064</v>
      </c>
      <c r="E497" s="24"/>
      <c r="F497" s="24" t="s">
        <v>1065</v>
      </c>
      <c r="G497" s="24" t="s">
        <v>1066</v>
      </c>
      <c r="H497" s="24" t="s">
        <v>277</v>
      </c>
      <c r="I497" s="25"/>
      <c r="J497" s="26" t="s">
        <v>311</v>
      </c>
    </row>
    <row r="498" spans="1:10" ht="11" customHeight="1" x14ac:dyDescent="0.25">
      <c r="A498" s="13" t="s">
        <v>312</v>
      </c>
      <c r="B498" s="31" t="s">
        <v>10</v>
      </c>
      <c r="C498" s="28" t="s">
        <v>61</v>
      </c>
      <c r="D498" s="24" t="s">
        <v>1064</v>
      </c>
      <c r="E498" s="24"/>
      <c r="F498" s="24" t="s">
        <v>1065</v>
      </c>
      <c r="G498" s="24" t="s">
        <v>1066</v>
      </c>
      <c r="H498" s="24" t="s">
        <v>266</v>
      </c>
      <c r="I498" s="25"/>
      <c r="J498" s="26" t="s">
        <v>311</v>
      </c>
    </row>
    <row r="499" spans="1:10" ht="11" customHeight="1" x14ac:dyDescent="0.25">
      <c r="A499" s="13" t="s">
        <v>312</v>
      </c>
      <c r="B499" s="31" t="s">
        <v>10</v>
      </c>
      <c r="C499" s="28" t="s">
        <v>285</v>
      </c>
      <c r="D499" s="24" t="s">
        <v>1064</v>
      </c>
      <c r="E499" s="24"/>
      <c r="F499" s="24" t="s">
        <v>1065</v>
      </c>
      <c r="G499" s="24" t="s">
        <v>1066</v>
      </c>
      <c r="H499" s="24" t="s">
        <v>254</v>
      </c>
      <c r="I499" s="25"/>
      <c r="J499" s="26" t="s">
        <v>311</v>
      </c>
    </row>
    <row r="500" spans="1:10" ht="11" customHeight="1" x14ac:dyDescent="0.25">
      <c r="A500" s="13" t="s">
        <v>1205</v>
      </c>
      <c r="B500" s="31" t="s">
        <v>286</v>
      </c>
      <c r="C500" s="28" t="s">
        <v>35</v>
      </c>
      <c r="D500" s="24" t="s">
        <v>1064</v>
      </c>
      <c r="E500" s="24"/>
      <c r="F500" s="24" t="s">
        <v>1065</v>
      </c>
      <c r="G500" s="24" t="s">
        <v>1066</v>
      </c>
      <c r="H500" s="24" t="s">
        <v>287</v>
      </c>
      <c r="I500" s="25"/>
      <c r="J500" s="26" t="s">
        <v>311</v>
      </c>
    </row>
    <row r="501" spans="1:10" ht="11" customHeight="1" x14ac:dyDescent="0.25">
      <c r="A501" s="13" t="s">
        <v>312</v>
      </c>
      <c r="B501" s="31" t="s">
        <v>10</v>
      </c>
      <c r="C501" s="28" t="s">
        <v>288</v>
      </c>
      <c r="D501" s="24" t="s">
        <v>1064</v>
      </c>
      <c r="E501" s="24"/>
      <c r="F501" s="24" t="s">
        <v>1065</v>
      </c>
      <c r="G501" s="24" t="s">
        <v>1066</v>
      </c>
      <c r="H501" s="24" t="s">
        <v>260</v>
      </c>
      <c r="I501" s="25"/>
      <c r="J501" s="26" t="s">
        <v>311</v>
      </c>
    </row>
    <row r="502" spans="1:10" ht="11" customHeight="1" x14ac:dyDescent="0.25">
      <c r="A502" s="13" t="s">
        <v>1200</v>
      </c>
      <c r="B502" s="31" t="s">
        <v>267</v>
      </c>
      <c r="C502" s="28" t="s">
        <v>289</v>
      </c>
      <c r="D502" s="24" t="s">
        <v>1064</v>
      </c>
      <c r="E502" s="24"/>
      <c r="F502" s="24" t="s">
        <v>1065</v>
      </c>
      <c r="G502" s="24" t="s">
        <v>1066</v>
      </c>
      <c r="H502" s="24" t="s">
        <v>269</v>
      </c>
      <c r="I502" s="25"/>
      <c r="J502" s="26" t="s">
        <v>311</v>
      </c>
    </row>
    <row r="503" spans="1:10" ht="11" customHeight="1" x14ac:dyDescent="0.25">
      <c r="A503" s="13" t="s">
        <v>1201</v>
      </c>
      <c r="B503" s="31" t="s">
        <v>270</v>
      </c>
      <c r="C503" s="28" t="s">
        <v>290</v>
      </c>
      <c r="D503" s="24" t="s">
        <v>1064</v>
      </c>
      <c r="E503" s="24"/>
      <c r="F503" s="24" t="s">
        <v>1065</v>
      </c>
      <c r="G503" s="24" t="s">
        <v>1066</v>
      </c>
      <c r="H503" s="24" t="s">
        <v>269</v>
      </c>
      <c r="I503" s="25"/>
      <c r="J503" s="26" t="s">
        <v>311</v>
      </c>
    </row>
    <row r="504" spans="1:10" ht="11" customHeight="1" x14ac:dyDescent="0.25">
      <c r="A504" s="13" t="s">
        <v>312</v>
      </c>
      <c r="B504" s="31" t="s">
        <v>10</v>
      </c>
      <c r="C504" s="28" t="s">
        <v>291</v>
      </c>
      <c r="D504" s="24" t="s">
        <v>1064</v>
      </c>
      <c r="E504" s="24"/>
      <c r="F504" s="24" t="s">
        <v>1065</v>
      </c>
      <c r="G504" s="24" t="s">
        <v>1066</v>
      </c>
      <c r="H504" s="24" t="s">
        <v>245</v>
      </c>
      <c r="I504" s="25"/>
      <c r="J504" s="26" t="s">
        <v>311</v>
      </c>
    </row>
    <row r="505" spans="1:10" ht="11" customHeight="1" x14ac:dyDescent="0.25">
      <c r="A505" s="13" t="s">
        <v>312</v>
      </c>
      <c r="B505" s="31" t="s">
        <v>10</v>
      </c>
      <c r="C505" s="28" t="s">
        <v>212</v>
      </c>
      <c r="D505" s="24" t="s">
        <v>1079</v>
      </c>
      <c r="E505" s="24"/>
      <c r="F505" s="24" t="s">
        <v>435</v>
      </c>
      <c r="G505" s="24" t="s">
        <v>1080</v>
      </c>
      <c r="H505" s="24" t="s">
        <v>283</v>
      </c>
      <c r="I505" s="25"/>
      <c r="J505" s="26" t="s">
        <v>311</v>
      </c>
    </row>
    <row r="506" spans="1:10" ht="11" customHeight="1" x14ac:dyDescent="0.25">
      <c r="A506" s="13" t="s">
        <v>312</v>
      </c>
      <c r="B506" s="31" t="s">
        <v>10</v>
      </c>
      <c r="C506" s="28" t="s">
        <v>32</v>
      </c>
      <c r="D506" s="24" t="str">
        <f>HYPERLINK("https://agenda.liternet.ro/cronici/hanarokushogaakeruhini.html","Hana rokushô ga akeru hi ni / A New Dawn *)")</f>
        <v>Hana rokushô ga akeru hi ni / A New Dawn *)</v>
      </c>
      <c r="E506" s="24"/>
      <c r="F506" s="24" t="s">
        <v>1124</v>
      </c>
      <c r="G506" s="24" t="s">
        <v>1125</v>
      </c>
      <c r="H506" s="24" t="s">
        <v>254</v>
      </c>
      <c r="I506" s="25"/>
      <c r="J506" s="26" t="s">
        <v>311</v>
      </c>
    </row>
    <row r="507" spans="1:10" ht="11" customHeight="1" x14ac:dyDescent="0.25">
      <c r="A507" s="13" t="s">
        <v>312</v>
      </c>
      <c r="B507" s="31" t="s">
        <v>10</v>
      </c>
      <c r="C507" s="28" t="s">
        <v>212</v>
      </c>
      <c r="D507" s="24" t="s">
        <v>1181</v>
      </c>
      <c r="E507" s="24"/>
      <c r="F507" s="24" t="s">
        <v>760</v>
      </c>
      <c r="G507" s="24" t="s">
        <v>1182</v>
      </c>
      <c r="H507" s="24" t="s">
        <v>283</v>
      </c>
      <c r="I507" s="25"/>
      <c r="J507" s="26" t="s">
        <v>311</v>
      </c>
    </row>
    <row r="508" spans="1:10" ht="11" customHeight="1" x14ac:dyDescent="0.25">
      <c r="A508" s="13" t="s">
        <v>312</v>
      </c>
      <c r="B508" s="31" t="s">
        <v>10</v>
      </c>
      <c r="C508" s="28" t="s">
        <v>212</v>
      </c>
      <c r="D508" s="24" t="s">
        <v>1206</v>
      </c>
      <c r="E508" s="24"/>
      <c r="F508" s="24" t="s">
        <v>1207</v>
      </c>
      <c r="G508" s="24" t="s">
        <v>1208</v>
      </c>
      <c r="H508" s="24" t="s">
        <v>283</v>
      </c>
      <c r="I508" s="25"/>
      <c r="J508" s="26" t="s">
        <v>311</v>
      </c>
    </row>
    <row r="509" spans="1:10" ht="11" customHeight="1" x14ac:dyDescent="0.25">
      <c r="A509" s="13" t="s">
        <v>312</v>
      </c>
      <c r="B509" s="31" t="s">
        <v>10</v>
      </c>
      <c r="C509" s="28" t="s">
        <v>212</v>
      </c>
      <c r="D509" s="24" t="s">
        <v>1075</v>
      </c>
      <c r="E509" s="24"/>
      <c r="F509" s="24" t="s">
        <v>1076</v>
      </c>
      <c r="G509" s="24" t="s">
        <v>1077</v>
      </c>
      <c r="H509" s="24" t="s">
        <v>283</v>
      </c>
      <c r="I509" s="25"/>
      <c r="J509" s="26" t="s">
        <v>311</v>
      </c>
    </row>
    <row r="510" spans="1:10" ht="11" customHeight="1" x14ac:dyDescent="0.25">
      <c r="A510" s="13" t="s">
        <v>312</v>
      </c>
      <c r="B510" s="31" t="s">
        <v>10</v>
      </c>
      <c r="C510" s="28" t="s">
        <v>212</v>
      </c>
      <c r="D510" s="24" t="s">
        <v>1185</v>
      </c>
      <c r="E510" s="24"/>
      <c r="F510" s="24" t="s">
        <v>1186</v>
      </c>
      <c r="G510" s="24" t="s">
        <v>1187</v>
      </c>
      <c r="H510" s="24" t="s">
        <v>283</v>
      </c>
      <c r="I510" s="25"/>
      <c r="J510" s="26" t="s">
        <v>311</v>
      </c>
    </row>
    <row r="511" spans="1:10" ht="11" customHeight="1" x14ac:dyDescent="0.25">
      <c r="A511" s="13" t="s">
        <v>312</v>
      </c>
      <c r="B511" s="31" t="s">
        <v>10</v>
      </c>
      <c r="C511" s="28" t="s">
        <v>292</v>
      </c>
      <c r="D511" s="24" t="s">
        <v>1183</v>
      </c>
      <c r="E511" s="24"/>
      <c r="F511" s="24" t="s">
        <v>495</v>
      </c>
      <c r="G511" s="24" t="s">
        <v>1184</v>
      </c>
      <c r="H511" s="24" t="s">
        <v>266</v>
      </c>
      <c r="I511" s="25"/>
      <c r="J511" s="26" t="s">
        <v>311</v>
      </c>
    </row>
    <row r="512" spans="1:10" ht="11" customHeight="1" x14ac:dyDescent="0.25">
      <c r="A512" s="13" t="s">
        <v>312</v>
      </c>
      <c r="B512" s="31" t="s">
        <v>10</v>
      </c>
      <c r="C512" s="28" t="s">
        <v>293</v>
      </c>
      <c r="D512" s="24" t="s">
        <v>1183</v>
      </c>
      <c r="E512" s="24"/>
      <c r="F512" s="24" t="s">
        <v>495</v>
      </c>
      <c r="G512" s="24" t="s">
        <v>1184</v>
      </c>
      <c r="H512" s="24" t="s">
        <v>256</v>
      </c>
      <c r="I512" s="25"/>
      <c r="J512" s="26" t="s">
        <v>311</v>
      </c>
    </row>
    <row r="513" spans="1:10" ht="11" customHeight="1" x14ac:dyDescent="0.25">
      <c r="A513" s="13" t="s">
        <v>1209</v>
      </c>
      <c r="B513" s="31" t="s">
        <v>294</v>
      </c>
      <c r="C513" s="28" t="s">
        <v>295</v>
      </c>
      <c r="D513" s="24" t="s">
        <v>1183</v>
      </c>
      <c r="E513" s="24"/>
      <c r="F513" s="24" t="s">
        <v>495</v>
      </c>
      <c r="G513" s="24" t="s">
        <v>1184</v>
      </c>
      <c r="H513" s="24" t="s">
        <v>254</v>
      </c>
      <c r="I513" s="25"/>
      <c r="J513" s="26" t="s">
        <v>311</v>
      </c>
    </row>
    <row r="514" spans="1:10" ht="11" customHeight="1" x14ac:dyDescent="0.25">
      <c r="A514" s="13" t="s">
        <v>1086</v>
      </c>
      <c r="B514" s="31" t="s">
        <v>211</v>
      </c>
      <c r="C514" s="28" t="s">
        <v>40</v>
      </c>
      <c r="D514" s="24" t="s">
        <v>1183</v>
      </c>
      <c r="E514" s="24"/>
      <c r="F514" s="24" t="s">
        <v>495</v>
      </c>
      <c r="G514" s="24" t="s">
        <v>1184</v>
      </c>
      <c r="H514" s="24" t="s">
        <v>254</v>
      </c>
      <c r="I514" s="25"/>
      <c r="J514" s="26" t="s">
        <v>311</v>
      </c>
    </row>
    <row r="515" spans="1:10" ht="11" customHeight="1" x14ac:dyDescent="0.25">
      <c r="A515" s="13" t="s">
        <v>312</v>
      </c>
      <c r="B515" s="31" t="s">
        <v>10</v>
      </c>
      <c r="C515" s="28" t="s">
        <v>296</v>
      </c>
      <c r="D515" s="24" t="s">
        <v>1183</v>
      </c>
      <c r="E515" s="24"/>
      <c r="F515" s="24" t="s">
        <v>495</v>
      </c>
      <c r="G515" s="24" t="s">
        <v>1184</v>
      </c>
      <c r="H515" s="24" t="s">
        <v>260</v>
      </c>
      <c r="I515" s="25"/>
      <c r="J515" s="26" t="s">
        <v>311</v>
      </c>
    </row>
    <row r="516" spans="1:10" ht="11" customHeight="1" x14ac:dyDescent="0.25">
      <c r="A516" s="13" t="s">
        <v>1200</v>
      </c>
      <c r="B516" s="31" t="s">
        <v>267</v>
      </c>
      <c r="C516" s="28" t="s">
        <v>297</v>
      </c>
      <c r="D516" s="24" t="s">
        <v>1183</v>
      </c>
      <c r="E516" s="24"/>
      <c r="F516" s="24" t="s">
        <v>495</v>
      </c>
      <c r="G516" s="24" t="s">
        <v>1184</v>
      </c>
      <c r="H516" s="24" t="s">
        <v>269</v>
      </c>
      <c r="I516" s="25"/>
      <c r="J516" s="26" t="s">
        <v>311</v>
      </c>
    </row>
    <row r="517" spans="1:10" ht="11" customHeight="1" x14ac:dyDescent="0.25">
      <c r="A517" s="13" t="s">
        <v>1201</v>
      </c>
      <c r="B517" s="31" t="s">
        <v>270</v>
      </c>
      <c r="C517" s="28" t="s">
        <v>298</v>
      </c>
      <c r="D517" s="24" t="s">
        <v>1183</v>
      </c>
      <c r="E517" s="24"/>
      <c r="F517" s="24" t="s">
        <v>495</v>
      </c>
      <c r="G517" s="24" t="s">
        <v>1184</v>
      </c>
      <c r="H517" s="24" t="s">
        <v>269</v>
      </c>
      <c r="I517" s="25"/>
      <c r="J517" s="26" t="s">
        <v>311</v>
      </c>
    </row>
    <row r="518" spans="1:10" ht="11" customHeight="1" x14ac:dyDescent="0.25">
      <c r="A518" s="13" t="s">
        <v>1201</v>
      </c>
      <c r="B518" s="31" t="s">
        <v>270</v>
      </c>
      <c r="C518" s="28" t="s">
        <v>299</v>
      </c>
      <c r="D518" s="24" t="s">
        <v>1183</v>
      </c>
      <c r="E518" s="24"/>
      <c r="F518" s="24" t="s">
        <v>495</v>
      </c>
      <c r="G518" s="24" t="s">
        <v>1184</v>
      </c>
      <c r="H518" s="24" t="s">
        <v>245</v>
      </c>
      <c r="I518" s="25"/>
      <c r="J518" s="26" t="s">
        <v>311</v>
      </c>
    </row>
    <row r="519" spans="1:10" ht="11" customHeight="1" x14ac:dyDescent="0.25">
      <c r="A519" s="13" t="s">
        <v>312</v>
      </c>
      <c r="B519" s="31" t="s">
        <v>10</v>
      </c>
      <c r="C519" s="28" t="s">
        <v>212</v>
      </c>
      <c r="D519" s="24" t="s">
        <v>1188</v>
      </c>
      <c r="E519" s="24"/>
      <c r="F519" s="24" t="s">
        <v>1189</v>
      </c>
      <c r="G519" s="24" t="s">
        <v>1190</v>
      </c>
      <c r="H519" s="24" t="s">
        <v>283</v>
      </c>
      <c r="I519" s="25"/>
      <c r="J519" s="26" t="s">
        <v>311</v>
      </c>
    </row>
    <row r="520" spans="1:10" ht="11" customHeight="1" x14ac:dyDescent="0.25">
      <c r="A520" s="13" t="s">
        <v>312</v>
      </c>
      <c r="B520" s="31" t="s">
        <v>10</v>
      </c>
      <c r="C520" s="28" t="s">
        <v>173</v>
      </c>
      <c r="D520" s="24" t="s">
        <v>1106</v>
      </c>
      <c r="E520" s="24"/>
      <c r="F520" s="24" t="s">
        <v>1107</v>
      </c>
      <c r="G520" s="24" t="s">
        <v>1108</v>
      </c>
      <c r="H520" s="24" t="s">
        <v>254</v>
      </c>
      <c r="I520" s="25"/>
      <c r="J520" s="26" t="s">
        <v>311</v>
      </c>
    </row>
    <row r="521" spans="1:10" ht="11" customHeight="1" x14ac:dyDescent="0.25">
      <c r="A521" s="13" t="s">
        <v>312</v>
      </c>
      <c r="B521" s="31" t="s">
        <v>10</v>
      </c>
      <c r="C521" s="28" t="s">
        <v>300</v>
      </c>
      <c r="D521" s="24" t="s">
        <v>1106</v>
      </c>
      <c r="E521" s="24"/>
      <c r="F521" s="24" t="s">
        <v>1107</v>
      </c>
      <c r="G521" s="24" t="s">
        <v>1108</v>
      </c>
      <c r="H521" s="24" t="s">
        <v>260</v>
      </c>
      <c r="I521" s="25"/>
      <c r="J521" s="26" t="s">
        <v>311</v>
      </c>
    </row>
    <row r="522" spans="1:10" ht="11" customHeight="1" x14ac:dyDescent="0.25">
      <c r="A522" s="13" t="s">
        <v>1200</v>
      </c>
      <c r="B522" s="31" t="s">
        <v>267</v>
      </c>
      <c r="C522" s="28" t="s">
        <v>40</v>
      </c>
      <c r="D522" s="24" t="s">
        <v>1106</v>
      </c>
      <c r="E522" s="24"/>
      <c r="F522" s="24" t="s">
        <v>1107</v>
      </c>
      <c r="G522" s="24" t="s">
        <v>1108</v>
      </c>
      <c r="H522" s="24" t="s">
        <v>245</v>
      </c>
      <c r="I522" s="25"/>
      <c r="J522" s="26" t="s">
        <v>311</v>
      </c>
    </row>
    <row r="523" spans="1:10" ht="11" customHeight="1" x14ac:dyDescent="0.25">
      <c r="A523" s="13" t="s">
        <v>352</v>
      </c>
      <c r="B523" s="31" t="s">
        <v>21</v>
      </c>
      <c r="C523" s="28" t="s">
        <v>173</v>
      </c>
      <c r="D523" s="24" t="s">
        <v>1106</v>
      </c>
      <c r="E523" s="24"/>
      <c r="F523" s="24" t="s">
        <v>1107</v>
      </c>
      <c r="G523" s="24" t="s">
        <v>1108</v>
      </c>
      <c r="H523" s="24" t="s">
        <v>245</v>
      </c>
      <c r="I523" s="25"/>
      <c r="J523" s="26" t="s">
        <v>311</v>
      </c>
    </row>
    <row r="524" spans="1:10" ht="11" customHeight="1" x14ac:dyDescent="0.25">
      <c r="A524" s="13" t="s">
        <v>357</v>
      </c>
      <c r="B524" s="31" t="s">
        <v>23</v>
      </c>
      <c r="C524" s="28" t="s">
        <v>301</v>
      </c>
      <c r="D524" s="24" t="s">
        <v>1106</v>
      </c>
      <c r="E524" s="24"/>
      <c r="F524" s="24" t="s">
        <v>1107</v>
      </c>
      <c r="G524" s="24" t="s">
        <v>1108</v>
      </c>
      <c r="H524" s="24" t="s">
        <v>245</v>
      </c>
      <c r="I524" s="25"/>
      <c r="J524" s="26" t="s">
        <v>311</v>
      </c>
    </row>
    <row r="525" spans="1:10" ht="11" customHeight="1" x14ac:dyDescent="0.25">
      <c r="A525" s="13" t="s">
        <v>312</v>
      </c>
      <c r="B525" s="31" t="s">
        <v>10</v>
      </c>
      <c r="C525" s="28" t="s">
        <v>212</v>
      </c>
      <c r="D525" s="24" t="s">
        <v>1210</v>
      </c>
      <c r="E525" s="24"/>
      <c r="F525" s="24" t="s">
        <v>1211</v>
      </c>
      <c r="G525" s="24" t="s">
        <v>1212</v>
      </c>
      <c r="H525" s="24" t="s">
        <v>283</v>
      </c>
      <c r="I525" s="25"/>
      <c r="J525" s="26" t="s">
        <v>311</v>
      </c>
    </row>
    <row r="526" spans="1:10" ht="11" customHeight="1" x14ac:dyDescent="0.25">
      <c r="A526" s="13" t="s">
        <v>312</v>
      </c>
      <c r="B526" s="31" t="s">
        <v>10</v>
      </c>
      <c r="C526" s="28" t="s">
        <v>128</v>
      </c>
      <c r="D526" s="24" t="s">
        <v>1194</v>
      </c>
      <c r="E526" s="24"/>
      <c r="F526" s="24" t="s">
        <v>1195</v>
      </c>
      <c r="G526" s="24" t="s">
        <v>1196</v>
      </c>
      <c r="H526" s="24" t="s">
        <v>277</v>
      </c>
      <c r="I526" s="25"/>
      <c r="J526" s="26" t="s">
        <v>311</v>
      </c>
    </row>
    <row r="527" spans="1:10" ht="11" customHeight="1" x14ac:dyDescent="0.25">
      <c r="A527" s="13" t="s">
        <v>1200</v>
      </c>
      <c r="B527" s="31" t="s">
        <v>267</v>
      </c>
      <c r="C527" s="28" t="s">
        <v>32</v>
      </c>
      <c r="D527" s="24" t="s">
        <v>1194</v>
      </c>
      <c r="E527" s="24"/>
      <c r="F527" s="24" t="s">
        <v>1195</v>
      </c>
      <c r="G527" s="24" t="s">
        <v>1196</v>
      </c>
      <c r="H527" s="24" t="s">
        <v>266</v>
      </c>
      <c r="I527" s="25"/>
      <c r="J527" s="26" t="s">
        <v>311</v>
      </c>
    </row>
    <row r="528" spans="1:10" ht="11" customHeight="1" x14ac:dyDescent="0.25">
      <c r="A528" s="13" t="s">
        <v>1201</v>
      </c>
      <c r="B528" s="31" t="s">
        <v>270</v>
      </c>
      <c r="C528" s="28" t="s">
        <v>140</v>
      </c>
      <c r="D528" s="24" t="s">
        <v>1194</v>
      </c>
      <c r="E528" s="24"/>
      <c r="F528" s="24" t="s">
        <v>1195</v>
      </c>
      <c r="G528" s="24" t="s">
        <v>1196</v>
      </c>
      <c r="H528" s="24" t="s">
        <v>266</v>
      </c>
      <c r="I528" s="25"/>
      <c r="J528" s="26" t="s">
        <v>311</v>
      </c>
    </row>
    <row r="529" spans="1:10" ht="11" customHeight="1" x14ac:dyDescent="0.25">
      <c r="A529" s="13" t="s">
        <v>312</v>
      </c>
      <c r="B529" s="31" t="s">
        <v>10</v>
      </c>
      <c r="C529" s="28" t="s">
        <v>212</v>
      </c>
      <c r="D529" s="24" t="s">
        <v>1191</v>
      </c>
      <c r="E529" s="24"/>
      <c r="F529" s="24" t="s">
        <v>1192</v>
      </c>
      <c r="G529" s="24" t="s">
        <v>1193</v>
      </c>
      <c r="H529" s="24" t="s">
        <v>283</v>
      </c>
      <c r="I529" s="25"/>
      <c r="J529" s="26" t="s">
        <v>311</v>
      </c>
    </row>
    <row r="530" spans="1:10" ht="11" customHeight="1" x14ac:dyDescent="0.25">
      <c r="A530" s="13" t="s">
        <v>312</v>
      </c>
      <c r="B530" s="31" t="s">
        <v>10</v>
      </c>
      <c r="C530" s="28" t="s">
        <v>302</v>
      </c>
      <c r="D530" s="24" t="s">
        <v>1067</v>
      </c>
      <c r="E530" s="24"/>
      <c r="F530" s="24" t="s">
        <v>1068</v>
      </c>
      <c r="G530" s="24" t="s">
        <v>1069</v>
      </c>
      <c r="H530" s="24" t="s">
        <v>283</v>
      </c>
      <c r="I530" s="25"/>
      <c r="J530" s="26" t="s">
        <v>311</v>
      </c>
    </row>
    <row r="531" spans="1:10" s="15" customFormat="1" ht="15" customHeight="1" x14ac:dyDescent="0.35">
      <c r="A531" s="39"/>
      <c r="B531" s="36"/>
      <c r="C531" s="37" t="s">
        <v>303</v>
      </c>
      <c r="D531" s="38"/>
      <c r="E531" s="38"/>
      <c r="F531" s="11"/>
      <c r="G531" s="14"/>
      <c r="H531" s="14" t="s">
        <v>304</v>
      </c>
      <c r="I531" s="12"/>
      <c r="J531" s="12"/>
    </row>
    <row r="532" spans="1:10" s="15" customFormat="1" x14ac:dyDescent="0.35">
      <c r="A532" s="39"/>
      <c r="B532" s="36"/>
      <c r="C532" s="37" t="s">
        <v>305</v>
      </c>
      <c r="D532" s="40"/>
      <c r="E532" s="41" t="s">
        <v>306</v>
      </c>
      <c r="F532" s="42"/>
      <c r="G532" s="42"/>
      <c r="H532" s="42" t="s">
        <v>307</v>
      </c>
      <c r="I532" s="43"/>
      <c r="J532" s="43"/>
    </row>
    <row r="533" spans="1:10" s="15" customFormat="1" x14ac:dyDescent="0.35">
      <c r="A533" s="39"/>
      <c r="B533" s="36"/>
      <c r="C533" s="44" t="s">
        <v>308</v>
      </c>
      <c r="D533" s="45"/>
      <c r="E533" s="46" t="s">
        <v>309</v>
      </c>
      <c r="F533" s="42"/>
      <c r="G533" s="42"/>
      <c r="H533" s="42"/>
      <c r="I533" s="43"/>
      <c r="J533" s="43"/>
    </row>
    <row r="534" spans="1:10" s="15" customFormat="1" x14ac:dyDescent="0.35">
      <c r="A534" s="39"/>
      <c r="B534" s="47" t="s">
        <v>310</v>
      </c>
      <c r="C534" s="48"/>
      <c r="D534" s="47"/>
      <c r="E534" s="47"/>
      <c r="F534" s="49"/>
      <c r="G534" s="47"/>
      <c r="H534" s="47"/>
      <c r="I534" s="50"/>
      <c r="J534" s="47"/>
    </row>
  </sheetData>
  <sortState xmlns:xlrd2="http://schemas.microsoft.com/office/spreadsheetml/2017/richdata2" ref="A326:J447">
    <sortCondition ref="C326"/>
  </sortState>
  <hyperlinks>
    <hyperlink ref="H390" r:id="rId1" xr:uid="{D2728F70-D926-4607-8097-B0C45663B2C8}"/>
  </hyperlinks>
  <printOptions horizontalCentered="1"/>
  <pageMargins left="0.23622047244094491" right="0.15748031496062992" top="0.23622047244094491" bottom="0.31496062992125984" header="0.15748031496062992" footer="0.15748031496062992"/>
  <pageSetup paperSize="9" scale="73" orientation="landscape" r:id="rId2"/>
  <headerFooter>
    <oddHeader>&amp;CSăptămîna 17 - 23 iul 2026</oddHeader>
    <oddFooter>&amp;L&amp;P/&amp;N</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PwC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Razvan Penescu (RO)</dc:creator>
  <cp:lastModifiedBy>Razvan Penescu (RO)</cp:lastModifiedBy>
  <cp:lastPrinted>2026-07-17T06:23:00Z</cp:lastPrinted>
  <dcterms:created xsi:type="dcterms:W3CDTF">2026-07-17T06:08:43Z</dcterms:created>
  <dcterms:modified xsi:type="dcterms:W3CDTF">2026-07-17T06:23:03Z</dcterms:modified>
</cp:coreProperties>
</file>