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polpwc-my.sharepoint.com/personal/razvan_penescu_pwc_com/Documents/Documents/(No subject)/"/>
    </mc:Choice>
  </mc:AlternateContent>
  <xr:revisionPtr revIDLastSave="9" documentId="8_{D888DD29-DBBD-4D3C-AA0A-46BC68696697}" xr6:coauthVersionLast="47" xr6:coauthVersionMax="47" xr10:uidLastSave="{EB893461-2E97-43A6-8109-3AB240C65BAA}"/>
  <bookViews>
    <workbookView xWindow="-110" yWindow="-110" windowWidth="19420" windowHeight="11500" xr2:uid="{ACDB46CB-C5CD-4E96-8343-DBC89C4C1C03}"/>
  </bookViews>
  <sheets>
    <sheet name="Sheet1" sheetId="1" r:id="rId1"/>
  </sheets>
  <definedNames>
    <definedName name="_xlnm._FilterDatabase" localSheetId="0" hidden="1">Sheet1!$A$7:$J$563</definedName>
    <definedName name="_xlnm.Print_Area" localSheetId="0">Sheet1!$B$1:$J$563</definedName>
    <definedName name="_xlnm.Print_Titles" localSheetId="0">Sheet1!$1:$2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559" i="1" l="1"/>
  <c r="D539" i="1"/>
  <c r="D538" i="1"/>
  <c r="D535" i="1"/>
  <c r="D534" i="1"/>
  <c r="D533" i="1"/>
  <c r="D532" i="1"/>
  <c r="D531" i="1"/>
  <c r="D530" i="1"/>
  <c r="D529" i="1"/>
  <c r="D528" i="1"/>
  <c r="D527" i="1"/>
  <c r="D526" i="1"/>
  <c r="D525" i="1"/>
  <c r="D524" i="1"/>
  <c r="D523" i="1"/>
  <c r="D522" i="1"/>
  <c r="D521" i="1"/>
  <c r="D520" i="1"/>
  <c r="D519" i="1"/>
  <c r="D518" i="1"/>
  <c r="D517" i="1"/>
  <c r="D516" i="1"/>
  <c r="D515" i="1"/>
  <c r="D504" i="1"/>
  <c r="D503" i="1"/>
  <c r="D501" i="1"/>
  <c r="D500" i="1"/>
  <c r="D499" i="1"/>
  <c r="D498" i="1"/>
  <c r="D496" i="1"/>
  <c r="D495" i="1"/>
  <c r="D494" i="1"/>
  <c r="D489" i="1"/>
  <c r="D486" i="1"/>
  <c r="D484" i="1"/>
  <c r="D482" i="1"/>
  <c r="D480" i="1"/>
  <c r="D475" i="1"/>
  <c r="D470" i="1"/>
  <c r="D464" i="1"/>
  <c r="D462" i="1"/>
  <c r="D457" i="1"/>
  <c r="D451" i="1"/>
  <c r="D450" i="1"/>
  <c r="D449" i="1"/>
  <c r="D447" i="1"/>
  <c r="D445" i="1"/>
  <c r="D441" i="1"/>
  <c r="D438" i="1"/>
  <c r="D436" i="1"/>
  <c r="D435" i="1"/>
  <c r="D434" i="1"/>
  <c r="D432" i="1"/>
  <c r="D431" i="1"/>
  <c r="D429" i="1"/>
  <c r="D428" i="1"/>
  <c r="D424" i="1"/>
  <c r="D423" i="1"/>
  <c r="D422" i="1"/>
  <c r="D419" i="1"/>
  <c r="D414" i="1"/>
  <c r="D410" i="1"/>
  <c r="D406" i="1"/>
  <c r="D405" i="1"/>
  <c r="D404" i="1"/>
  <c r="D403" i="1"/>
  <c r="D402" i="1"/>
  <c r="D399" i="1"/>
  <c r="D397" i="1"/>
  <c r="D391" i="1"/>
  <c r="D388" i="1"/>
  <c r="D387" i="1"/>
  <c r="D386" i="1"/>
  <c r="D385" i="1"/>
  <c r="D383" i="1"/>
  <c r="D382" i="1"/>
  <c r="D380" i="1"/>
  <c r="D373" i="1"/>
  <c r="D371" i="1"/>
  <c r="D370" i="1"/>
  <c r="D362" i="1"/>
  <c r="D359" i="1"/>
  <c r="D358" i="1"/>
  <c r="D357" i="1"/>
  <c r="D355" i="1"/>
  <c r="D354" i="1"/>
  <c r="D351" i="1"/>
  <c r="D347" i="1"/>
  <c r="D343" i="1"/>
  <c r="D341" i="1"/>
  <c r="D339" i="1"/>
  <c r="D337" i="1"/>
  <c r="D332" i="1"/>
  <c r="D331" i="1"/>
  <c r="D326" i="1"/>
  <c r="D318" i="1"/>
  <c r="D315" i="1"/>
  <c r="D313" i="1"/>
  <c r="D309" i="1"/>
  <c r="D307" i="1"/>
  <c r="D303" i="1"/>
  <c r="D295" i="1"/>
  <c r="D294" i="1"/>
  <c r="D293" i="1"/>
  <c r="D289" i="1"/>
  <c r="D288" i="1"/>
  <c r="D285" i="1"/>
  <c r="D282" i="1"/>
  <c r="D280" i="1"/>
  <c r="D278" i="1"/>
  <c r="D277" i="1"/>
  <c r="D272" i="1"/>
  <c r="D269" i="1"/>
  <c r="D265" i="1"/>
  <c r="D262" i="1"/>
  <c r="D255" i="1"/>
  <c r="D253" i="1"/>
  <c r="D252" i="1"/>
  <c r="D249" i="1"/>
  <c r="D247" i="1"/>
  <c r="D244" i="1"/>
  <c r="D241" i="1"/>
  <c r="D240" i="1"/>
  <c r="D239" i="1"/>
  <c r="D236" i="1"/>
  <c r="D234" i="1"/>
  <c r="D230" i="1"/>
  <c r="D226" i="1"/>
  <c r="D218" i="1"/>
  <c r="D212" i="1"/>
  <c r="D207" i="1"/>
  <c r="D197" i="1"/>
  <c r="D196" i="1"/>
  <c r="D195" i="1"/>
  <c r="D194" i="1"/>
  <c r="D185" i="1"/>
  <c r="D183" i="1"/>
  <c r="D181" i="1"/>
  <c r="D179" i="1"/>
  <c r="D177" i="1"/>
  <c r="D174" i="1"/>
  <c r="D172" i="1"/>
  <c r="D163" i="1"/>
  <c r="D161" i="1"/>
  <c r="D160" i="1"/>
  <c r="D159" i="1"/>
  <c r="D156" i="1"/>
  <c r="D153" i="1"/>
  <c r="D151" i="1"/>
  <c r="D150" i="1"/>
  <c r="D148" i="1"/>
  <c r="D147" i="1"/>
  <c r="D146" i="1"/>
  <c r="D140" i="1"/>
  <c r="D136" i="1"/>
  <c r="D135" i="1"/>
  <c r="D129" i="1"/>
  <c r="D122" i="1"/>
  <c r="D120" i="1"/>
  <c r="D118" i="1"/>
  <c r="D114" i="1"/>
  <c r="D113" i="1"/>
  <c r="D110" i="1"/>
  <c r="D109" i="1"/>
  <c r="D107" i="1"/>
  <c r="D106" i="1"/>
  <c r="D102" i="1"/>
  <c r="D100" i="1"/>
  <c r="D99" i="1"/>
  <c r="D98" i="1"/>
  <c r="D97" i="1"/>
  <c r="D86" i="1"/>
  <c r="D85" i="1"/>
  <c r="D84" i="1"/>
  <c r="D77" i="1"/>
  <c r="D76" i="1"/>
  <c r="D68" i="1"/>
  <c r="D65" i="1"/>
  <c r="D64" i="1"/>
  <c r="D60" i="1"/>
  <c r="D57" i="1"/>
  <c r="D54" i="1"/>
  <c r="D53" i="1"/>
  <c r="D52" i="1"/>
  <c r="D50" i="1"/>
  <c r="D49" i="1"/>
  <c r="D48" i="1"/>
  <c r="D47" i="1"/>
  <c r="D46" i="1"/>
  <c r="D37" i="1"/>
  <c r="D31" i="1"/>
  <c r="D30" i="1"/>
  <c r="D28" i="1"/>
  <c r="D25" i="1"/>
  <c r="D23" i="1"/>
  <c r="D22" i="1"/>
  <c r="D21" i="1"/>
  <c r="D15" i="1"/>
  <c r="D10" i="1"/>
  <c r="D9" i="1"/>
  <c r="D8" i="1"/>
</calcChain>
</file>

<file path=xl/sharedStrings.xml><?xml version="1.0" encoding="utf-8"?>
<sst xmlns="http://schemas.openxmlformats.org/spreadsheetml/2006/main" count="4429" uniqueCount="1445">
  <si>
    <t>Teatre, concerte</t>
  </si>
  <si>
    <t>Ziua</t>
  </si>
  <si>
    <t>Ora</t>
  </si>
  <si>
    <t>Nume</t>
  </si>
  <si>
    <t>Autor</t>
  </si>
  <si>
    <t>Regizor</t>
  </si>
  <si>
    <t>Actori</t>
  </si>
  <si>
    <t>Loc desfăşurare</t>
  </si>
  <si>
    <t>Preţ</t>
  </si>
  <si>
    <t>Obs</t>
  </si>
  <si>
    <t>Vineri-Joi</t>
  </si>
  <si>
    <t>toată ziua</t>
  </si>
  <si>
    <t>gratuit</t>
  </si>
  <si>
    <t>Vineri</t>
  </si>
  <si>
    <t>19,30</t>
  </si>
  <si>
    <t>Sîmbătă</t>
  </si>
  <si>
    <t>19,00</t>
  </si>
  <si>
    <t>Duminică</t>
  </si>
  <si>
    <t>Miercuri 15 iul</t>
  </si>
  <si>
    <t>Joi</t>
  </si>
  <si>
    <t>Marți 21 iul</t>
  </si>
  <si>
    <t>Miercuri 22 iul</t>
  </si>
  <si>
    <t>Joi 30 iul</t>
  </si>
  <si>
    <t>Marți 7 iul</t>
  </si>
  <si>
    <t>Marți</t>
  </si>
  <si>
    <t>Luni</t>
  </si>
  <si>
    <t>20,00</t>
  </si>
  <si>
    <t>Vineri 10 iul</t>
  </si>
  <si>
    <t>18,00</t>
  </si>
  <si>
    <t>11,00</t>
  </si>
  <si>
    <t>Sîmbătă 4 iul</t>
  </si>
  <si>
    <t>Duminică 5 iul</t>
  </si>
  <si>
    <t>21,00</t>
  </si>
  <si>
    <t>TVR 3</t>
  </si>
  <si>
    <t>15,00</t>
  </si>
  <si>
    <t>Miercuri</t>
  </si>
  <si>
    <t>21,00;03,00</t>
  </si>
  <si>
    <t>https://docs.google.com/forms/d/e/1FAIpQLSdv9BsRv3h-_4yMF3-E0jh7fkwWjY9DxdcIIq7EiQz3oGP4tA/viewform</t>
  </si>
  <si>
    <t>https://docs.google.com/forms/d/e/1FAIpQLSdOXkvHSh5swx0FGj3ySFDjf5TTa8wXwbXsw-pN2F9ShfItcw/viewform</t>
  </si>
  <si>
    <t>Luni-Marți</t>
  </si>
  <si>
    <t>Miercuri 8 iul</t>
  </si>
  <si>
    <t>Joi 9 iul</t>
  </si>
  <si>
    <t>Sîmbătă 11 iul</t>
  </si>
  <si>
    <t>Vineri 3 iul</t>
  </si>
  <si>
    <t>Duminică 12 iul</t>
  </si>
  <si>
    <t>Under Pressure &amp; Mișcări neautorizate (dans contemporan)</t>
  </si>
  <si>
    <t>Ana Costea / Mihai Mihalcea &amp; Mara Bugarin</t>
  </si>
  <si>
    <t>Marți 14 iul</t>
  </si>
  <si>
    <t>Luni 13 iul</t>
  </si>
  <si>
    <t>Sîmbătă 18 iul</t>
  </si>
  <si>
    <t>Duminică 19 iul</t>
  </si>
  <si>
    <t>Sîmbătă 25 iul</t>
  </si>
  <si>
    <t>Duminică 26 iul</t>
  </si>
  <si>
    <t>Marți 28 iul</t>
  </si>
  <si>
    <t>Miercuri 29 iul</t>
  </si>
  <si>
    <t>17,00</t>
  </si>
  <si>
    <t>18,30</t>
  </si>
  <si>
    <t>14,30</t>
  </si>
  <si>
    <t>opera</t>
  </si>
  <si>
    <t>Dirijor / Regizor</t>
  </si>
  <si>
    <t>Solişti</t>
  </si>
  <si>
    <t>Uvertura Tannhäuser / Concertul pt vioară și orchestră, op. 14 / Poemul simfonic Prometheus / Te Deum</t>
  </si>
  <si>
    <t>Richard Wagner / Samuel Barber / Franz Liszt / Anton Bruckner</t>
  </si>
  <si>
    <t>Daniele Rustioni</t>
  </si>
  <si>
    <t>Francesca Dego (vioară), Cristina Păsăroiu (soprană), Judit Kutasi (alto), Sunnyboy Dladla (tenor), Alexander Roslavets (bas), Orchestra și Corul Filarmonicii Enescu</t>
  </si>
  <si>
    <t>Ateneul Român</t>
  </si>
  <si>
    <t>140;150;160 lei</t>
  </si>
  <si>
    <t>Superman March &amp; Jurassic Park Maine Theme &amp; Harry Potter and the Sorcerers Stone Suite &amp; ET - Adventures on Earth &amp; Hook - The Flight to Neverland &amp; Schindler 's List Theme &amp; Music from Star Wars</t>
  </si>
  <si>
    <t>John Williams</t>
  </si>
  <si>
    <t>Stefan Geiger</t>
  </si>
  <si>
    <t>Rafael Butaru (vioară), Orchestra Filarmonicii Enescu</t>
  </si>
  <si>
    <t>200;220;250 lei</t>
  </si>
  <si>
    <t>Monica Luca, Alexandru Badea, Leonard Bernad, Alexandru Constantin, Mihaela Ișpan, Cristina Eremia, Liviu Indricău, Sorana Negrea, Stanca Maria Manoleanu, Maria Gogonea, Andrada Corlat, Serin Jemaa, Alexandra Sârbei, Alexandra Stroe</t>
  </si>
  <si>
    <t>Mădălina Barbu, Bogdan Mihai, Leonard Bernad, Adrian Mărcan, Martiniana Antonie, Daniela Cârstea, Andrei Lazăr, Sidonia Nica, Anna Stănescu, Maria Gogonea, Andrada Corlat, Serin Jemaa, Alexandra Sârbei, Alexandra Stroe</t>
  </si>
  <si>
    <t>TV</t>
  </si>
  <si>
    <t>Post TV</t>
  </si>
  <si>
    <t>22,00</t>
  </si>
  <si>
    <t>HBO 3</t>
  </si>
  <si>
    <t>12,45</t>
  </si>
  <si>
    <t>Nostalgia TV</t>
  </si>
  <si>
    <t>12,00</t>
  </si>
  <si>
    <t>19,50</t>
  </si>
  <si>
    <t>12,50</t>
  </si>
  <si>
    <t>22,55</t>
  </si>
  <si>
    <t>23,30</t>
  </si>
  <si>
    <t>Hiromi Uehara (pianistă)</t>
  </si>
  <si>
    <t>TVR 1</t>
  </si>
  <si>
    <t>HBO / HBO 3</t>
  </si>
  <si>
    <t>22,40</t>
  </si>
  <si>
    <t>Vineri, Luni-Joi</t>
  </si>
  <si>
    <t>21,05</t>
  </si>
  <si>
    <t>21,00 / 22,55;04,00</t>
  </si>
  <si>
    <t>21,30 / 00,20</t>
  </si>
  <si>
    <t>23,25</t>
  </si>
  <si>
    <t>20,30</t>
  </si>
  <si>
    <t>HBO 2</t>
  </si>
  <si>
    <t>19,05</t>
  </si>
  <si>
    <t>22,00;05,20</t>
  </si>
  <si>
    <t>21,00;02,45</t>
  </si>
  <si>
    <t>Cinemax</t>
  </si>
  <si>
    <t>17,50</t>
  </si>
  <si>
    <t>AMC</t>
  </si>
  <si>
    <t>13,30</t>
  </si>
  <si>
    <t>15,25</t>
  </si>
  <si>
    <t>15,15</t>
  </si>
  <si>
    <t>Antena 1</t>
  </si>
  <si>
    <t>AXN</t>
  </si>
  <si>
    <t>23,55</t>
  </si>
  <si>
    <t>09,15</t>
  </si>
  <si>
    <t>22,50</t>
  </si>
  <si>
    <t>18,35</t>
  </si>
  <si>
    <t>Cinemaraton</t>
  </si>
  <si>
    <t>22,45</t>
  </si>
  <si>
    <t>17,40</t>
  </si>
  <si>
    <t>19,40</t>
  </si>
  <si>
    <t>21,30;01,45</t>
  </si>
  <si>
    <t>23,10</t>
  </si>
  <si>
    <t>11,35</t>
  </si>
  <si>
    <t>15,10 / 16,50 / 18,20</t>
  </si>
  <si>
    <t>23,40</t>
  </si>
  <si>
    <t>Cinemaraton Plus</t>
  </si>
  <si>
    <t>15,20</t>
  </si>
  <si>
    <t>18,40</t>
  </si>
  <si>
    <t>20,25</t>
  </si>
  <si>
    <t>22,20</t>
  </si>
  <si>
    <t>09,55</t>
  </si>
  <si>
    <t>11,25</t>
  </si>
  <si>
    <t>14,35</t>
  </si>
  <si>
    <t>16,05</t>
  </si>
  <si>
    <t>21,45</t>
  </si>
  <si>
    <t>20,00 / 23,05</t>
  </si>
  <si>
    <t>Cinemaraton Plus / CineWow</t>
  </si>
  <si>
    <t>19,05 / 21,10</t>
  </si>
  <si>
    <t>11,30</t>
  </si>
  <si>
    <t>13,00</t>
  </si>
  <si>
    <t>14,50</t>
  </si>
  <si>
    <t>16,30</t>
  </si>
  <si>
    <t>18,45</t>
  </si>
  <si>
    <t>23,00</t>
  </si>
  <si>
    <t>11,20</t>
  </si>
  <si>
    <t>13,20</t>
  </si>
  <si>
    <t>17,15</t>
  </si>
  <si>
    <t>19,15</t>
  </si>
  <si>
    <t>Cinemax 2</t>
  </si>
  <si>
    <t>19,45</t>
  </si>
  <si>
    <t>12,35</t>
  </si>
  <si>
    <t>14,20</t>
  </si>
  <si>
    <t>15,55;04,45</t>
  </si>
  <si>
    <t>17,35</t>
  </si>
  <si>
    <t>21,30</t>
  </si>
  <si>
    <t>10,45</t>
  </si>
  <si>
    <t>12,15</t>
  </si>
  <si>
    <t>14,10</t>
  </si>
  <si>
    <t>16,10</t>
  </si>
  <si>
    <t>17,45</t>
  </si>
  <si>
    <t>19,35</t>
  </si>
  <si>
    <t>17,55</t>
  </si>
  <si>
    <t>CineWow</t>
  </si>
  <si>
    <t>08,00 &amp; 09,30 &amp; 11,30</t>
  </si>
  <si>
    <t>19,25</t>
  </si>
  <si>
    <t>12,10 &amp; 13,40 &amp; 15,40 / 10,55 &amp; 12,15 &amp; 13,50</t>
  </si>
  <si>
    <t>CineWow / Cinemaraton Plus</t>
  </si>
  <si>
    <t>FILM CAFE</t>
  </si>
  <si>
    <t>Film Mania</t>
  </si>
  <si>
    <t>16,15</t>
  </si>
  <si>
    <t>23,50</t>
  </si>
  <si>
    <t>Film Now</t>
  </si>
  <si>
    <t>23,20</t>
  </si>
  <si>
    <t>16,25</t>
  </si>
  <si>
    <t>18,05</t>
  </si>
  <si>
    <t>09,00</t>
  </si>
  <si>
    <t>12,25</t>
  </si>
  <si>
    <t>13,55</t>
  </si>
  <si>
    <t>15,45</t>
  </si>
  <si>
    <t>18,20</t>
  </si>
  <si>
    <t>HBO</t>
  </si>
  <si>
    <t>20,00;04.00</t>
  </si>
  <si>
    <t>11,40</t>
  </si>
  <si>
    <t>12,10</t>
  </si>
  <si>
    <t>14,25</t>
  </si>
  <si>
    <t>20,00;03,50</t>
  </si>
  <si>
    <t>14,05</t>
  </si>
  <si>
    <t>15,55</t>
  </si>
  <si>
    <t>22,10</t>
  </si>
  <si>
    <t>21,50</t>
  </si>
  <si>
    <t>17,20</t>
  </si>
  <si>
    <t>10,25</t>
  </si>
  <si>
    <t>13,40</t>
  </si>
  <si>
    <t>22,15</t>
  </si>
  <si>
    <t>13,47</t>
  </si>
  <si>
    <t>15,48</t>
  </si>
  <si>
    <t>19,34</t>
  </si>
  <si>
    <t>20,43</t>
  </si>
  <si>
    <t>20,31</t>
  </si>
  <si>
    <t>10,50</t>
  </si>
  <si>
    <t>13,31</t>
  </si>
  <si>
    <t>18,06</t>
  </si>
  <si>
    <t>20,15</t>
  </si>
  <si>
    <t>16,55 &amp; 18,20</t>
  </si>
  <si>
    <t>23,45</t>
  </si>
  <si>
    <t>Kanal D</t>
  </si>
  <si>
    <t>Național TV</t>
  </si>
  <si>
    <t>Prima TV</t>
  </si>
  <si>
    <t>14,00</t>
  </si>
  <si>
    <t>Pro Cinema</t>
  </si>
  <si>
    <t>20,30;00,45</t>
  </si>
  <si>
    <t>20,30;01,30</t>
  </si>
  <si>
    <t>12,30</t>
  </si>
  <si>
    <t>PRO TV</t>
  </si>
  <si>
    <t>14,45</t>
  </si>
  <si>
    <t>16,15;23,55</t>
  </si>
  <si>
    <t>20,00;01,15</t>
  </si>
  <si>
    <t>16,00;00,30</t>
  </si>
  <si>
    <t>20,00;23,55</t>
  </si>
  <si>
    <t>20,05</t>
  </si>
  <si>
    <t>TVR 2</t>
  </si>
  <si>
    <t>21,00;04,00</t>
  </si>
  <si>
    <t>TVR Cultural</t>
  </si>
  <si>
    <t>17,05</t>
  </si>
  <si>
    <t>Viasat Kino</t>
  </si>
  <si>
    <t>12,20</t>
  </si>
  <si>
    <t>09,20</t>
  </si>
  <si>
    <t>14,40</t>
  </si>
  <si>
    <t>17,25</t>
  </si>
  <si>
    <t>22,30</t>
  </si>
  <si>
    <t>Warner TV</t>
  </si>
  <si>
    <t>13,15</t>
  </si>
  <si>
    <t>18,10</t>
  </si>
  <si>
    <t>08,25</t>
  </si>
  <si>
    <t>23,54</t>
  </si>
  <si>
    <t>18,15</t>
  </si>
  <si>
    <t>21,40</t>
  </si>
  <si>
    <t>17,10</t>
  </si>
  <si>
    <t>18,55</t>
  </si>
  <si>
    <t>Jaws</t>
  </si>
  <si>
    <t>21,00;01,00</t>
  </si>
  <si>
    <t>18,00 / 19,30</t>
  </si>
  <si>
    <t>HBO / Viasat Kino</t>
  </si>
  <si>
    <t>23,15</t>
  </si>
  <si>
    <t>18,50</t>
  </si>
  <si>
    <t>22,25</t>
  </si>
  <si>
    <t>23,35</t>
  </si>
  <si>
    <t>17,55 / 18,10</t>
  </si>
  <si>
    <t>22,05</t>
  </si>
  <si>
    <t>20,20</t>
  </si>
  <si>
    <t>17,30</t>
  </si>
  <si>
    <t>10,30</t>
  </si>
  <si>
    <t>cinema</t>
  </si>
  <si>
    <t>Cinematograf</t>
  </si>
  <si>
    <t>16,00</t>
  </si>
  <si>
    <t>Cinemateca Eforie</t>
  </si>
  <si>
    <t>10;15 lei</t>
  </si>
  <si>
    <t>15,30</t>
  </si>
  <si>
    <t>Abordări ecologiste în filmul socialist: experimente și perspective (1962-1985)</t>
  </si>
  <si>
    <t>Carte blanche - Cristi Puiu</t>
  </si>
  <si>
    <t>Cinemateca Union</t>
  </si>
  <si>
    <t>15 lei</t>
  </si>
  <si>
    <t>Vineri, Duminică</t>
  </si>
  <si>
    <t>Miercuri-Joi</t>
  </si>
  <si>
    <t>diferite ore</t>
  </si>
  <si>
    <t>CNDB (sala Stere Popescu, Mărășești 80 - 82)</t>
  </si>
  <si>
    <t>20;40 lei</t>
  </si>
  <si>
    <t>Scurtmetraje UNATC 1966 - 2000</t>
  </si>
  <si>
    <t>https://arhiva.unatc.ro/filme-unatc/</t>
  </si>
  <si>
    <t>Muzeul Ţăranului Român</t>
  </si>
  <si>
    <t>40 lei</t>
  </si>
  <si>
    <t>16;32 lei</t>
  </si>
  <si>
    <t>16,50</t>
  </si>
  <si>
    <t>16,55</t>
  </si>
  <si>
    <t>19,10</t>
  </si>
  <si>
    <t>16,40</t>
  </si>
  <si>
    <t>Apollo 111 (Palatul Universul)</t>
  </si>
  <si>
    <t>20;35 lei</t>
  </si>
  <si>
    <t>Elvira Popescu</t>
  </si>
  <si>
    <t>27 lei</t>
  </si>
  <si>
    <t>Program curatorial special UNATC: Fără contur - Calup 1 animat: Înhăitare</t>
  </si>
  <si>
    <t>Program curatorial special UNATC: Fără contur - Calup 1 documentar: Știința este ficțiune</t>
  </si>
  <si>
    <t>Program curatorial special UNATC: Fără contur - Calup 2 animat: Leș în oraș</t>
  </si>
  <si>
    <t>Program curatorial special UNATC: Fără contur - Calup 3 animat: Animat: Transfer Marfă</t>
  </si>
  <si>
    <t>Program curatorial special UNATC: Fără contur - Calup 2 documentar: Memorie: Mașini și Materie</t>
  </si>
  <si>
    <t>Program curatorial special UNATC: Fără contur - Calup 4 animat: Transfigurări</t>
  </si>
  <si>
    <t>Program curatorial special UNATC: Fără contur - Calup animat pt copii: Înot înaripat</t>
  </si>
  <si>
    <t>Program curatorial special UNATC: Fără contur - Calup animat pt copii: Familii desenate</t>
  </si>
  <si>
    <t>Europa</t>
  </si>
  <si>
    <t>20;30 lei</t>
  </si>
  <si>
    <t>20,45</t>
  </si>
  <si>
    <t>70 lei</t>
  </si>
  <si>
    <t>16,15;20,45</t>
  </si>
  <si>
    <t>Hollywood Multiplex</t>
  </si>
  <si>
    <t>21,15</t>
  </si>
  <si>
    <t>12,00;15,00;18,15;21,15</t>
  </si>
  <si>
    <t>15,15;17,45;20,00</t>
  </si>
  <si>
    <t>18,15 (3D)</t>
  </si>
  <si>
    <t>16,00;18,45;21,30</t>
  </si>
  <si>
    <t>14,15;20,30 (3D)</t>
  </si>
  <si>
    <t>Vineri-Marți</t>
  </si>
  <si>
    <t>13,30;18,30</t>
  </si>
  <si>
    <t>12,00;14,45;17,30</t>
  </si>
  <si>
    <t>12,50;15,00</t>
  </si>
  <si>
    <t>Cinema City Sun Plaza</t>
  </si>
  <si>
    <t>Cinema City Cotroceni</t>
  </si>
  <si>
    <t>Sîmbătă-Duminică</t>
  </si>
  <si>
    <t>12,10;17,00</t>
  </si>
  <si>
    <t>Happy Cinema Colosseum</t>
  </si>
  <si>
    <t>15,40</t>
  </si>
  <si>
    <t>Luni-Miercuri</t>
  </si>
  <si>
    <t>12,15;14,30;16,50;19,10;21,30</t>
  </si>
  <si>
    <t>Vineri, Luni, Mi-Joi</t>
  </si>
  <si>
    <t>15,50</t>
  </si>
  <si>
    <t>CINEMAX Veranda</t>
  </si>
  <si>
    <t>Sîmbătă-Dum, Marți</t>
  </si>
  <si>
    <t>Cineplexx Baneasa</t>
  </si>
  <si>
    <t>12,30;18,30</t>
  </si>
  <si>
    <t>16,30;19,15;21,30</t>
  </si>
  <si>
    <t>Movieplex Cinema</t>
  </si>
  <si>
    <t>Vineri-Dum, Ma-Joi</t>
  </si>
  <si>
    <t>11,40;13,50;16,00;18,10;20,20;22,30</t>
  </si>
  <si>
    <t>12,30;14,40;16,45;19,45;21,50</t>
  </si>
  <si>
    <t>15,40;17,45;19,50;22,00</t>
  </si>
  <si>
    <t>Cinema City ParkLake</t>
  </si>
  <si>
    <t>toate mallurile</t>
  </si>
  <si>
    <t>13,45;21,00</t>
  </si>
  <si>
    <t>Cinema City Mega Mall</t>
  </si>
  <si>
    <t>diferite malluri</t>
  </si>
  <si>
    <t>17,00;19,15;21,30</t>
  </si>
  <si>
    <t>16,50;19,15;21,30</t>
  </si>
  <si>
    <t>17,00;21,50</t>
  </si>
  <si>
    <t>Marți-Joi</t>
  </si>
  <si>
    <t>17,00;21,40</t>
  </si>
  <si>
    <t>Cineplexx Titan / Cineplexx Baneasa</t>
  </si>
  <si>
    <t>+++++ = e păcat să-l rataţi // ++++ = merită văzut</t>
  </si>
  <si>
    <t xml:space="preserve">Pt conformitate: </t>
  </si>
  <si>
    <t>? = nu l-am văzut;citiţi cronicile să vedeţi dacă vă interesează</t>
  </si>
  <si>
    <t xml:space="preserve">Puteţi citi articolele săptămînii la adresa : </t>
  </si>
  <si>
    <t>Răzvan Penescu</t>
  </si>
  <si>
    <t>*) Link spre cronici pe LiterNet.ro</t>
  </si>
  <si>
    <t>https://atelier.liternet.ro</t>
  </si>
  <si>
    <t>Copyright © 2026, LiterNet</t>
  </si>
  <si>
    <t>?</t>
  </si>
  <si>
    <t>26.06.2026 27.06.2026 28.06.2026 29.06.2026 30.06.2026 01.07.2026 02.07.2026</t>
  </si>
  <si>
    <t>Ștefan Iancu</t>
  </si>
  <si>
    <t>A.P. Cehov</t>
  </si>
  <si>
    <t>+++++</t>
  </si>
  <si>
    <t>Vlad Sălbatecu</t>
  </si>
  <si>
    <t>colectivă</t>
  </si>
  <si>
    <t>Eduard Crucianu, Andrei Mărgineanu, Sara Pongrac, Andrei Pleșa</t>
  </si>
  <si>
    <t>Teatrul Apropo (Bd Dimitrie Pompeiu 8)</t>
  </si>
  <si>
    <t>77,4 lei</t>
  </si>
  <si>
    <t>26.06.2026</t>
  </si>
  <si>
    <t>404 love</t>
  </si>
  <si>
    <t>adaptare după Arthur Schnitzler</t>
  </si>
  <si>
    <t>Ana Turos, Teodor Ghiță</t>
  </si>
  <si>
    <t>27.06.2026</t>
  </si>
  <si>
    <t>Ferdinand von Schirach</t>
  </si>
  <si>
    <t>Radu Nica</t>
  </si>
  <si>
    <t>Camelia Maxim, Silvana Negruțiu, Matei Constantin, Cătălin Babliuc, Lucian Ifrim, Anca Androne, Ecaterina Cobzaru</t>
  </si>
  <si>
    <t>Teatrul Bulandra-Caragiu</t>
  </si>
  <si>
    <t>40;60;80;100;120 lei</t>
  </si>
  <si>
    <t>28.06.2026</t>
  </si>
  <si>
    <t>Yasmina Reza</t>
  </si>
  <si>
    <t>Cristi Juncu</t>
  </si>
  <si>
    <t>Vlad Zamfirescu, Șerban Pavlu, Gheorghe Ifrim</t>
  </si>
  <si>
    <t>Teatrul Bulandra-Ciulei</t>
  </si>
  <si>
    <t>Insomniacii</t>
  </si>
  <si>
    <t>Mimi Brănescu</t>
  </si>
  <si>
    <t>Sorin Militaru</t>
  </si>
  <si>
    <t>Liviu Cheloiu, George Constantinescu, Marin Grigore</t>
  </si>
  <si>
    <t>Teatrul de Artă (Sf. Ștefan 21)</t>
  </si>
  <si>
    <t>75 lei</t>
  </si>
  <si>
    <t>15.07.2026</t>
  </si>
  <si>
    <t>Extraconjugal</t>
  </si>
  <si>
    <t>Neil Simon</t>
  </si>
  <si>
    <t>George Dogaru</t>
  </si>
  <si>
    <t>Andreea Mateiu, George Constantinescu</t>
  </si>
  <si>
    <t>02.07.2026</t>
  </si>
  <si>
    <t>Oana Jindiceanu</t>
  </si>
  <si>
    <t>Andreea Grămoșteanu și Alexandru Unguru</t>
  </si>
  <si>
    <t>21.07.2026</t>
  </si>
  <si>
    <t>Gardner McKay</t>
  </si>
  <si>
    <t>Claudiu Istodor</t>
  </si>
  <si>
    <t>Tudor Aaron Istodor, Alexandra Ioniță</t>
  </si>
  <si>
    <t>22.07.2026</t>
  </si>
  <si>
    <t>American Buffalo</t>
  </si>
  <si>
    <t>David Mamet</t>
  </si>
  <si>
    <t>Bogdan Budeș</t>
  </si>
  <si>
    <t>Angel Popescu, George Constantinescu, Ștefan Iancu</t>
  </si>
  <si>
    <t>30.07.2026</t>
  </si>
  <si>
    <t>Mădălin Hîncu</t>
  </si>
  <si>
    <t>Ioana Niculae, Marius Turdeanu</t>
  </si>
  <si>
    <t>Teatrul Excelsior</t>
  </si>
  <si>
    <t>50;65 lei</t>
  </si>
  <si>
    <t>07.07.2026</t>
  </si>
  <si>
    <t>Nick Payne</t>
  </si>
  <si>
    <t>Zsuzsanna Kovacs</t>
  </si>
  <si>
    <t>Monica Davidescu, Aylin Cadîr, Ovidiu Cuncea Și Lari Giorgescu</t>
  </si>
  <si>
    <t>Teatrul Național - Sala Atelier</t>
  </si>
  <si>
    <t>50 lei</t>
  </si>
  <si>
    <t>după Giuseppe Berto</t>
  </si>
  <si>
    <t>Ion Caramitru</t>
  </si>
  <si>
    <t>Ilinca Goia, Ioan Andrei Ionescu</t>
  </si>
  <si>
    <t>30;50 lei</t>
  </si>
  <si>
    <t>30.06.2026</t>
  </si>
  <si>
    <t>Alex Bogdan</t>
  </si>
  <si>
    <t>Emilia Popescu, Marius Manole, Raluca Aprodu, Ștefan Iancu, Alin Florea, Cătălina Mihai</t>
  </si>
  <si>
    <t>Teatrul Național - Sala Mare</t>
  </si>
  <si>
    <t>195;235 lei</t>
  </si>
  <si>
    <t>29.06.2026</t>
  </si>
  <si>
    <t>Raskolnikov (după Crimă și pedeapsă)</t>
  </si>
  <si>
    <t>după F.M. Dostoievski</t>
  </si>
  <si>
    <t>Ionuț Iftimiciuc</t>
  </si>
  <si>
    <t>Nicholas Bohor, Alex Vlad, Ioana Nichita</t>
  </si>
  <si>
    <t>80;90 lei</t>
  </si>
  <si>
    <t>10.07.2026</t>
  </si>
  <si>
    <t>Mihai Radu, Ionuț Sociu</t>
  </si>
  <si>
    <t>Radu Afrim</t>
  </si>
  <si>
    <t>Marius Manole, Marius Bodochi, Mirela Oprişor, Natalia Călin, Raluca Aprodu, Emilian Oprea, Istvan Teglas, Crina Semciuc, Emilian Mârnea, Ciprian Nicula, Ştefan Iancu, Irina Movilă, Cătălina Mihai</t>
  </si>
  <si>
    <t>30;60;80 lei</t>
  </si>
  <si>
    <t>Teatrul Național pentru copii (5-12 ani)</t>
  </si>
  <si>
    <t>Marian Râlea</t>
  </si>
  <si>
    <t>Marian Râlea, copiii din public</t>
  </si>
  <si>
    <t>Teatrul Național - Sala Media</t>
  </si>
  <si>
    <t>Slawomir Mrozek</t>
  </si>
  <si>
    <t>Felix Alexa</t>
  </si>
  <si>
    <t>Victoria Dicu, Șerban Pavlu, Emilian Mârnea, Andrei Finţi, Eduard Cîrlan</t>
  </si>
  <si>
    <t>Teatrul Național - Sala Pictură</t>
  </si>
  <si>
    <t>Oraşul luminii</t>
  </si>
  <si>
    <t>Conor McPherson</t>
  </si>
  <si>
    <t>Șerban Gomoi, Sorin Cociș, Sorina Ștefănescu, Rareș Andrici, Laura Anghel</t>
  </si>
  <si>
    <t>Teatrul Nottara</t>
  </si>
  <si>
    <t>37,8;47,52;70,2 lei</t>
  </si>
  <si>
    <t>Ingmar Bergman</t>
  </si>
  <si>
    <t>Alexandru Mâzgăreanu</t>
  </si>
  <si>
    <t>Victoria Cociaș, Laura Vasiliu, Sorina Ștefănescu, Dan Bordeianu</t>
  </si>
  <si>
    <t>Lysistrata</t>
  </si>
  <si>
    <t>după Aristofan</t>
  </si>
  <si>
    <t>Alexandru Dabija</t>
  </si>
  <si>
    <t>Alina Berzunțeanu, Ioana Bugarin, Mădălina Ciotea, Elvira Deatcu, Nicoleta Lefter, Ruxandra Maniu, Meda Victor, Antoaneta Zaharia, Cezar Antal, Ioan Batinaș, Vlad Bîrzanu, Marius Damian, Gabriel Pintilei, Eduard Trifa, Silvian Vâlcu</t>
  </si>
  <si>
    <t>Teatrul Odeon</t>
  </si>
  <si>
    <t>50;80;100 lei</t>
  </si>
  <si>
    <t>04.07.2026</t>
  </si>
  <si>
    <t>05.07.2026</t>
  </si>
  <si>
    <t>Andrei Dósa, după Charles Perrault</t>
  </si>
  <si>
    <t>Bobi Pricop</t>
  </si>
  <si>
    <t>Mona Toncu, Simina Constantin, Ruxandra Ștefănescu, Gabriel Apostol, Florin Mititelu, George Simian</t>
  </si>
  <si>
    <t>Teatrul Țăndărică-Lahovari</t>
  </si>
  <si>
    <t>30;35;40 lei</t>
  </si>
  <si>
    <t>Prințesa și broscoiul</t>
  </si>
  <si>
    <t>Decebal Marin</t>
  </si>
  <si>
    <t>Ana Maria Bălescu, Petronela Purima, Mihai Dumitrescu, Daniel Stanciu, Simina Mititelu, Dan Codreanu, George Simian</t>
  </si>
  <si>
    <t>Tigrișorul Petre (3+)</t>
  </si>
  <si>
    <t>Hanna Januszewska</t>
  </si>
  <si>
    <t>Ștefan Lenkisch</t>
  </si>
  <si>
    <t>Florentina Tănase, Angela Filipescu, Paul Ionescu, Cristina Rosiianu, Andreea Ionescu, George Simian, George Năstase, Liliana Gavrilescu, Gabriel Apostol, Ioan Brancu, Adrian Lefter, Petronela Tănase</t>
  </si>
  <si>
    <t>Slugă la doi stăpâni</t>
  </si>
  <si>
    <t>Carlo Goldoni</t>
  </si>
  <si>
    <t>Vlad Mugur</t>
  </si>
  <si>
    <t>Valer Dellakeza (Truffaldino), Ilie Gheorghe (Pantalone de Bisognosi), Sorin Leoveanu (Florindo Aretusi), Anca Dinu (Clarice), Valeriu Dogaru (Doctorul Lombardi), Angel Rababoc (Silvio), Gabriela Baciu (Beatrice), Adrian Andone (Brigella), Iosefina Stoia (Smeraldina), Mihai Arsene (Un hamal), Tudorel Petrescu, Nicolae Poghirc, Geni Macsim, Mihai Arsene, Marian Politic, Alexandru Boureanu / Laurențiu Stratan, Adrian Andone (mimi)</t>
  </si>
  <si>
    <t>Hagi Tudose</t>
  </si>
  <si>
    <t>Barbu Ștefănescu Delavrancea</t>
  </si>
  <si>
    <t>Ion Cojar</t>
  </si>
  <si>
    <t>Constantin Rauțchi, Șerban Iamandi, Draga Olteanu Matei, Rodica Popescu Bitănescu, Alexandru Georgescu, Ion Henter, Elena Sereda, Grigore Bălănescu, Costache Diamandi, Mircea Cojan, Răducu Ițcuș,Tania Filip, Grigore Nagacevschi, Igor Bardu, Marin Negrea, George Sîrbu, Gabriela Farcas</t>
  </si>
  <si>
    <t>Unchiul Vanea</t>
  </si>
  <si>
    <t>Ion Barna</t>
  </si>
  <si>
    <t>Silvia Popovici, Constantin Rautchi, Gheorghe Cozorici, Margareta Pogonat, Ion Marinescu, Eliza Petrachescu, Mircea Cojan</t>
  </si>
  <si>
    <t>01.07.2026</t>
  </si>
  <si>
    <t>Războiul nu are chip de femeie</t>
  </si>
  <si>
    <t>Svetlana Alexievici</t>
  </si>
  <si>
    <t>Vicențiu Grama</t>
  </si>
  <si>
    <t>Miruna Gabriela Olteanu, Tatiana Ioana Andrei, Denisa Dutcovschi, Alexandra Catrina, Diana Pomparău, Toni Croitoriu, Marcel Veselu</t>
  </si>
  <si>
    <t>UNATC - Atelier (Matei Voievod, 75-77)</t>
  </si>
  <si>
    <t>Nu trebuie să cauți în toate lucrurile o latură practică</t>
  </si>
  <si>
    <t>Sabina Balan</t>
  </si>
  <si>
    <t>Radu Crăciun</t>
  </si>
  <si>
    <t>Isadora Băltățeanu</t>
  </si>
  <si>
    <t>UNATC - CINETic (str. Tudor Arghezi 3B)</t>
  </si>
  <si>
    <t>Bug</t>
  </si>
  <si>
    <t>Tracy Letts</t>
  </si>
  <si>
    <t>Vlad Bălan</t>
  </si>
  <si>
    <t>Corina Moise, Vlad Ionuț Popescu, Florina Gleznea, Alexandru Pavel</t>
  </si>
  <si>
    <t>unteatru - noul sediu (str Secerei 14)</t>
  </si>
  <si>
    <t>109 lei</t>
  </si>
  <si>
    <t>29.06.2026 30.06.2026</t>
  </si>
  <si>
    <t>Isobel McArthur după Jane Austen</t>
  </si>
  <si>
    <t>Camelia Pintilie, Dana Marineci, Oana Predescu, Ana Udroiu, Maria Alexievici / Iulia Samson</t>
  </si>
  <si>
    <t>35;50;75 lei</t>
  </si>
  <si>
    <t>08.07.2026</t>
  </si>
  <si>
    <t>09.07.2026</t>
  </si>
  <si>
    <t>după Ovidiu Verdeș</t>
  </si>
  <si>
    <t>Cristian Ban</t>
  </si>
  <si>
    <t>Matei Arvunescu, Ioana Niculae, Alex Popa, Dan Pughineanu, Ana Udroiu, Maria Alexievici, Mihaela Coveșeanu</t>
  </si>
  <si>
    <t>44;50;75 lei</t>
  </si>
  <si>
    <t>11.07.2026</t>
  </si>
  <si>
    <t>Donald Margulies</t>
  </si>
  <si>
    <t>Şerban Pavlu, Andreea Bibiri, Ana Ioana Macaria, Vlad Zamfirescu</t>
  </si>
  <si>
    <t>Tache, Ianke şi Cadîr</t>
  </si>
  <si>
    <t>Victor Ion Popa</t>
  </si>
  <si>
    <t>Horațiu Mălăele</t>
  </si>
  <si>
    <t>Mihai Constantin (Tache), Horațiu Mălăele (Ianke), Răzvan Vasilescu (Cadâr), Adrian Ciobanu (Ilie), Matei Constantin (Ionel), Dana Dogaru (Baba Safta), Maria Veronica Vârlan (Ana)</t>
  </si>
  <si>
    <t>03.07.2026</t>
  </si>
  <si>
    <t>Constructorul Solness</t>
  </si>
  <si>
    <t>Henrik Ibsen</t>
  </si>
  <si>
    <t>Mihai Brătilă</t>
  </si>
  <si>
    <t>Șerban Pavlu, Ana-Ioana Macaria, Adrian Ciobanu, Radu Amzulescu, Tiberius Zavelea, Irina Artenii, Diana Pomparău, Andrei Petraru, Bianca Geantă</t>
  </si>
  <si>
    <t>Hanoch Levin</t>
  </si>
  <si>
    <t>Răzvan Vasilescu, Dana Dogaru, Dan Aștilean</t>
  </si>
  <si>
    <t>12.07.2026</t>
  </si>
  <si>
    <t>Jordi Galceran</t>
  </si>
  <si>
    <t>Cerasela Iosifescu, Gabriel Răuță, Ada Navrot, Alexandru Jitea</t>
  </si>
  <si>
    <t>viața și opera lui Brâncuși și a Mariei Tănase</t>
  </si>
  <si>
    <t>Arcadie Rusu</t>
  </si>
  <si>
    <t>Laura-Gabriela Oana (voce), Anda Stoian &amp; George Pleșca (dansatori)</t>
  </si>
  <si>
    <t>Linotip (Palatul Universul)</t>
  </si>
  <si>
    <t>100 lei</t>
  </si>
  <si>
    <t>14.07.2026</t>
  </si>
  <si>
    <t>Funny Games</t>
  </si>
  <si>
    <t>după Michael Haneke</t>
  </si>
  <si>
    <t>Botond Nagy</t>
  </si>
  <si>
    <t>Ofelia Popii, Ciprian Scurtea, Ștefan Radu / Eduard Păuna, Carol Ionescu / Vlad Pânzaru, Buse Ozgul / Alexandra Potter</t>
  </si>
  <si>
    <t>Grivița 53</t>
  </si>
  <si>
    <t>70;100;130 lei</t>
  </si>
  <si>
    <t>13.07.2026</t>
  </si>
  <si>
    <t>Mica sirenă</t>
  </si>
  <si>
    <t>Hans Christian Andersen</t>
  </si>
  <si>
    <t>Gabriel Apostol</t>
  </si>
  <si>
    <t>Alina Teianu / Georgiana Dinescu, Viorel Ionescu / Mihai Dumitrescu, Ioan Brancu / Cristian Mitescu, Victor Bucur / Adrian Lefter, Alina Petrescu / Roxana Visan, Mariana Zaharia / Petronela Purima</t>
  </si>
  <si>
    <t>Aventurile unui prieten imaginar</t>
  </si>
  <si>
    <t>Mihai Dumitrescu</t>
  </si>
  <si>
    <t>Dora Ortelecan Dumitrescu, Roxana Vișan, Alina Teianu Cocioran, Mona Toncu, Florin Mititelu, Ioan Păduraru, Adrian Lefter</t>
  </si>
  <si>
    <t>Sabrina Iașchevici, Ionuț Vișan</t>
  </si>
  <si>
    <t>Andrei și Andreea Grosu</t>
  </si>
  <si>
    <t>Mona Toncu, Cristina Țane, Simina Constantin, Ioana Chelaru-Popovici, Mihai Dumitrescu, Florin Mititelu, George Simian</t>
  </si>
  <si>
    <t>Apolodor (4+)</t>
  </si>
  <si>
    <t>Gellu Naum</t>
  </si>
  <si>
    <t>Silvia Roman</t>
  </si>
  <si>
    <t>Olga Bela, Ana Maria Bălescu, Mona Toncu, George Simian, Ștefan Craiu, Robert Trifan, Florin Mititelu, Dan Codreanu</t>
  </si>
  <si>
    <t>Capra cu trei iezi (3+, 55 min)</t>
  </si>
  <si>
    <t>Ion Creangă</t>
  </si>
  <si>
    <t>Ioana Chelaru Popovici / Ilona Hrestic, Cristian Mitescu / Viorel Ionescu, Liliana Gavrilescu / Dora Dumitrescu, Mariana Zaharia / Roxana Vișan, Marin Fagu / Florin Mititelu.</t>
  </si>
  <si>
    <t>18.07.2026</t>
  </si>
  <si>
    <t>Munchhausen, baronul poznaș</t>
  </si>
  <si>
    <t>adaptare de Dan Tudor</t>
  </si>
  <si>
    <t>Dan Tudor</t>
  </si>
  <si>
    <t>Ioan Brancu, Gabriel Apostol, Mihai Dumitrescu, Alina Teianu-Cocioran, Mona Toncu, George Simian, Ștefan Craiu</t>
  </si>
  <si>
    <t>19.07.2026</t>
  </si>
  <si>
    <t>Punguța cu doi bani</t>
  </si>
  <si>
    <t>Daniel Stanciu / Gabriel Apostol, Ioana Chelaru Popovici / Eugenia Barbu, Liliana Gavrilescu / Grațiela Ene, Mihai Dumitrescu / Florin Mititelu, Dora Ortelecan Dumitrescu / Alina Teianu</t>
  </si>
  <si>
    <t>25.07.2026</t>
  </si>
  <si>
    <t>Pinocchio</t>
  </si>
  <si>
    <t>Carlo Collodi</t>
  </si>
  <si>
    <t>Cristian Pepino</t>
  </si>
  <si>
    <t>Liliana Gavrilescu, Daniel Stanciu, Mihai Dumitrescu / Ioan Brancu, Cristina Țane, Roxana Vişan / Ana Maria Bălescu, Daniela Ruxandra Mihai</t>
  </si>
  <si>
    <t>26.07.2026</t>
  </si>
  <si>
    <t>Vasili Sigarev</t>
  </si>
  <si>
    <t>Rareș Andrici, George Constantinescu, Mihaela Popa / Cristiana Luca</t>
  </si>
  <si>
    <t>28.07.2026</t>
  </si>
  <si>
    <t>Peștele Balon</t>
  </si>
  <si>
    <t>Theo Herghelegiu după Alexandru Damian &amp; AI</t>
  </si>
  <si>
    <t>Theo Herghelegiu</t>
  </si>
  <si>
    <t>Demeter András, Mona Eftimiu, Carmen Anghel</t>
  </si>
  <si>
    <t>29.07.2026</t>
  </si>
  <si>
    <t>Léo Delibes</t>
  </si>
  <si>
    <t>Andrei Șerban</t>
  </si>
  <si>
    <t>Opera Națională București</t>
  </si>
  <si>
    <t>50;90;150;200 lei</t>
  </si>
  <si>
    <t>Alan Ball</t>
  </si>
  <si>
    <t>Anna Paquin, Chris Bauer, Nelsan Ellis, Stephen Moyer, Sam Trammell, Ryan Kwanten, Rutina Wesley</t>
  </si>
  <si>
    <t>++++1/2</t>
  </si>
  <si>
    <t>Julia (sezon 1)</t>
  </si>
  <si>
    <t>Daniel Goldfarb</t>
  </si>
  <si>
    <t>Sarah Lancashire, Howie Breslau, David Hyde Pierce, Bebe Neuwirth</t>
  </si>
  <si>
    <t>Julie zwijgt / Julie Keeps Quiet</t>
  </si>
  <si>
    <t>Leonardo Van Dijl</t>
  </si>
  <si>
    <t>Ruth Becquart, Koen De Bouw, Tijmen Govaerts, Laurent Caron, Claire Bodson, Sophie Decleir</t>
  </si>
  <si>
    <t>Arabela (serial)</t>
  </si>
  <si>
    <t>Vaclav Vorlicek</t>
  </si>
  <si>
    <t>Jana Nagyova, Jiri Labus, Vladimir Mensik, Stella Zazvorkova, Vladimir Dlouhy</t>
  </si>
  <si>
    <t>The Other Bennet Sister (serial)</t>
  </si>
  <si>
    <t>Jennifer Sheridan, Asim Abbasi</t>
  </si>
  <si>
    <t>Ella Bruccoleri, Ruth Jones, Richard E. Grant, Maddie Close, Poppy Gilbert, Grace Hogg-Robinson, Molly Wright, Indira Varma, Richard Coyle, Dónal Finn, Laurie Davidson</t>
  </si>
  <si>
    <t>Dope Girls (serial)</t>
  </si>
  <si>
    <t>Shannon Murphy, Miranda Bowen</t>
  </si>
  <si>
    <t>Julianne Nicholson, Eliza Scanlen, Umi Myers, Eilidh Fisher, Geraldine James</t>
  </si>
  <si>
    <t>Life, Larry and the Pursuit of Unhappiness: an Almost History of America (miniserie)</t>
  </si>
  <si>
    <t>Jeff Schaffer</t>
  </si>
  <si>
    <t>Larry David, Bill Hader, Kathryn Hahn, Jon Hamm, Sean Hayes, Jerry Seinfeld, Chris Parnell</t>
  </si>
  <si>
    <t>Garantat 100%</t>
  </si>
  <si>
    <t>Cătălin Ştefănescu</t>
  </si>
  <si>
    <t>26.06.2026 29.06.2026 30.06.2026 01.07.2026 02.07.2026</t>
  </si>
  <si>
    <t>Lovecraft Country (serial, 2 episoade)</t>
  </si>
  <si>
    <t>Misha Green</t>
  </si>
  <si>
    <t>Jurnee Smollett, Jonathan Majors, Aunjanue Ellis, Abbey Lee, Jada Harris, Wunmi Mosaku, Michael Kenneth Williams</t>
  </si>
  <si>
    <t>Georgie &amp; Mandy's First Marriage (sezon 2, 2 episoade)</t>
  </si>
  <si>
    <t>Mark Cendrowski</t>
  </si>
  <si>
    <t>Montana Jordan, Emily Osment, Rachel Bay Jones, Will Sasso, Dougie Baldwin, Jessie Prez</t>
  </si>
  <si>
    <t>Fargo (sezon 3, 2 episoade)</t>
  </si>
  <si>
    <t>Noah Hawley</t>
  </si>
  <si>
    <t>Ewan McGregor, Carrie Coon, Mary Elizabeth Winstead, David Thewlis</t>
  </si>
  <si>
    <t>The Quick and the Dead</t>
  </si>
  <si>
    <t>Sam Reimi</t>
  </si>
  <si>
    <t>Sharon Stone, Gene Hackman, Leonardo DiCaprio</t>
  </si>
  <si>
    <t>Hot Shots! 2</t>
  </si>
  <si>
    <t>Jim Abrahams</t>
  </si>
  <si>
    <t>Charlie Sheen, Lloyd Bridges, Valeria Golino, Rowan Atkinson</t>
  </si>
  <si>
    <t>++++</t>
  </si>
  <si>
    <t>Flight of the Phoenix</t>
  </si>
  <si>
    <t>John Moore</t>
  </si>
  <si>
    <t>Dennis Quaid, Tyrese, Giovanni Ribisi</t>
  </si>
  <si>
    <t>The Patriot</t>
  </si>
  <si>
    <t>Ronald Emmerich</t>
  </si>
  <si>
    <t>Mel Gibson, Chris Cooper, Heath Ledger, Jason Isaacs, Joely Richardson, Tchéky Karyo, René Auberjonois, Tom Wilkinson</t>
  </si>
  <si>
    <t>Steven Spielberg</t>
  </si>
  <si>
    <t>Tom Cruise, Dakota Fanning, Tim Robbins</t>
  </si>
  <si>
    <t>Homeward Bound: The Incredible Journey</t>
  </si>
  <si>
    <t>Duwayne Dunham</t>
  </si>
  <si>
    <t>voci: Michael J. Fox, Sally Field, Don Ameche &amp; Robert Hays, Kim Greist, Veronica Lauren, Mariah Milner, Kevin Chevalia, David MacIntyre</t>
  </si>
  <si>
    <t>Mike Newell</t>
  </si>
  <si>
    <t>Daniel Radcliffe, Rupert Grint, Emma Watson</t>
  </si>
  <si>
    <t>Robin Hood: Prince of Thieves</t>
  </si>
  <si>
    <t>Kevin Reynolds</t>
  </si>
  <si>
    <t>Kevin Costner, Mary Elizabeth Mastrantonio</t>
  </si>
  <si>
    <t>American Psycho</t>
  </si>
  <si>
    <t>Mary Harron</t>
  </si>
  <si>
    <t>Christian Bale, Josh Lucas, Reese Witherspoon, Willem Dafoe</t>
  </si>
  <si>
    <t>Logan Lucky </t>
  </si>
  <si>
    <t>Steven Soderbergh</t>
  </si>
  <si>
    <t>Daniel Craig, Channing Tatum, Riley Keough, Adam Driver, Katherine Waterston, Hilary Swank</t>
  </si>
  <si>
    <t>Moromeţii</t>
  </si>
  <si>
    <t>Stere Gulea</t>
  </si>
  <si>
    <t>Victor Rebengiuc, Luminiţa Gheorghiu, Gina Patrichi, Dorel Vişan, Mitică Popescu, Petre Gheorghiu, Florin Zamfirescu.</t>
  </si>
  <si>
    <t>Cel mai iubit dintre pământeni</t>
  </si>
  <si>
    <t>Şerban Marinescu</t>
  </si>
  <si>
    <t>Ştefan Iordache, Mircea Albulescu, Maia Morgenstern, Gheorghe Dinică</t>
  </si>
  <si>
    <t>Grindul șacalilor</t>
  </si>
  <si>
    <t>Nap Toader</t>
  </si>
  <si>
    <t>Mihaela Sîrbu, Gabriel Spahiu, Dragoș Olaru</t>
  </si>
  <si>
    <t>Vlad Logigan, Victoria Bobu, Constantin Take Florescu, Viorica Geantă-Chelbea, Igor Chistol</t>
  </si>
  <si>
    <t>Napoleon Helmis</t>
  </si>
  <si>
    <t>Mara Nicolescu, Ana Ularu, Costel Caşcaval, Vlad Zamfirescu</t>
  </si>
  <si>
    <t>Alexandru Potocean, Medeea Marinescu, Gabriel Spahiu</t>
  </si>
  <si>
    <t>Săptămîna nebunilor</t>
  </si>
  <si>
    <t>Dinu Cocea</t>
  </si>
  <si>
    <t>Marga Barbu, Toma Caragiu, George Constantin, Ernest Maftei</t>
  </si>
  <si>
    <t>Toate pînzele sus (serial)</t>
  </si>
  <si>
    <t>Mircea Mureşan</t>
  </si>
  <si>
    <t>Ion Besoiu, Ilarion Ciobanu, Sebastian Papaiani, Jean Constantin, Ion Dichiseanu, Gheorghe Visu</t>
  </si>
  <si>
    <t>Toamna bobocilor</t>
  </si>
  <si>
    <t>Mircea Moldovan</t>
  </si>
  <si>
    <t>Marin Moraru, Draga Olteanu Matei</t>
  </si>
  <si>
    <t>Stare de fapt</t>
  </si>
  <si>
    <t>Oana Pellea, Răzvan Vasilescu</t>
  </si>
  <si>
    <t>Călin Netzer</t>
  </si>
  <si>
    <t>Luminiţa Gheorghiu, Bogdan Dumitrache, Nataşa Raab, Ilinca Goia, Florin Zamfirescu, Cerasela Iosifescu, Mimi Brănescu, Vlad Ivanov</t>
  </si>
  <si>
    <t>Roşcovanul</t>
  </si>
  <si>
    <t>Francisc Munteanu</t>
  </si>
  <si>
    <t>Costel Băloiu, Sebastian Papaiani, Corina Chiriac</t>
  </si>
  <si>
    <t>Extemporal la dirigenţie</t>
  </si>
  <si>
    <t>Nicolae Corjos</t>
  </si>
  <si>
    <t>Ion Caramitru, Ştefan Bănică Jr, Oana Sîrbu</t>
  </si>
  <si>
    <t>Proba de microfon</t>
  </si>
  <si>
    <t>Mircea Daneliuc</t>
  </si>
  <si>
    <t>Tora Vasilescu, Gina Patrichi, Mircea Daneliuc</t>
  </si>
  <si>
    <t>Emanuel Pârvu</t>
  </si>
  <si>
    <t>Șerban Pavlu, Ana Indricau, Tudor Cucu-Dumitrescu, Crina Semciuc, Emilia Popescu, Vlad Brumaru, Tania Filip, Mirela Gore</t>
  </si>
  <si>
    <t>Veronica se întoarce</t>
  </si>
  <si>
    <t>Elisabeta Bostan</t>
  </si>
  <si>
    <t>Lulu Mihăescu, Margareta Pâslaru, Dem Rădulescu</t>
  </si>
  <si>
    <t>Tinereţe fără bătrîneţe</t>
  </si>
  <si>
    <t>Emanoil Petruţ, Anna Syeles, Carmen Stănescu</t>
  </si>
  <si>
    <t>Hanno Hofer, Răzvan Mărculescu, Constantin Popescu, Ioana Uricaru</t>
  </si>
  <si>
    <t>Alexandru Potocean, Teo Corban, Emanuel Pîrvu, Călin Chirilă, Romeo Tudor, Avram Birău, Paul Dunca, Viorel Comănici, Ion Sapdaru, Virginia Mirea, Gabriel Spahiu</t>
  </si>
  <si>
    <t>Cristian Mungiu</t>
  </si>
  <si>
    <t>Vlad Ivanov, Tania Popa, Liliana Mocanu, Diana Cavallioti, Radu Iacoban, Ana Ularu</t>
  </si>
  <si>
    <t>Secretul fericirii</t>
  </si>
  <si>
    <t>Vlad Zamfirescu</t>
  </si>
  <si>
    <t>Vlad Zamfirescu, Irina Velcescu, Theo Marton</t>
  </si>
  <si>
    <t>Craii de Curtea Veche</t>
  </si>
  <si>
    <t>Mircea Veroiu</t>
  </si>
  <si>
    <t>Mircea Albulescu, Ovidiu Iuliu Moldovan</t>
  </si>
  <si>
    <t>Nicolae Mărgineanu</t>
  </si>
  <si>
    <t>Radu Botar, Ioan Andrei Ionescu, Richard Bovnoczki, Radu Bânzaru, Maria Ploae, Cristian Iacob, Mircea Andreescu, Ovidiu Crișan, Remus Mărgineanu, Bogdan Nechifor, Csaba Ciugulitu</t>
  </si>
  <si>
    <t>Fremont</t>
  </si>
  <si>
    <t>Babak Jalali</t>
  </si>
  <si>
    <t>Anaita Wali Zada, Jeremy Allen White, Gregg Turkington, Boots Riley, Siddique Ahmed, Enoch Ku</t>
  </si>
  <si>
    <t>Sofia Coppola</t>
  </si>
  <si>
    <t>Bill Murray, Scarlett Johansson, Giovanni Ribisi</t>
  </si>
  <si>
    <t>Kelly Reichardt</t>
  </si>
  <si>
    <t>John Magaro, Orion Lee, Toby Jones, Ewen Bremner, Scott Shepherd, Gary Farmer, Lily Gladstone</t>
  </si>
  <si>
    <t>Whip It!</t>
  </si>
  <si>
    <t>Drew Barrymore</t>
  </si>
  <si>
    <t>Ellen Page, Marcia Gay Harden, Drew Barrymore, Eulala Scheel, Jimmy Fallon, Juliette Lewis, Landon Pigg</t>
  </si>
  <si>
    <t>Nancy Meyers</t>
  </si>
  <si>
    <t>Cameron Diaz, Jude Law, Kate Winslet, Jack Black</t>
  </si>
  <si>
    <t>Ang Lee</t>
  </si>
  <si>
    <t>Eric Bana, Jennifer Connoly, Nick Nolte</t>
  </si>
  <si>
    <t>The Shape of Water</t>
  </si>
  <si>
    <t>Guillermo del Toro</t>
  </si>
  <si>
    <t>Michael Shannon, Sally Hawkins, Octavia Spencer, Lauren Lee Smith, Doug Jones, Richard Jenkins</t>
  </si>
  <si>
    <t>Ridley Scott</t>
  </si>
  <si>
    <t>Russell Crowe, Joaquin Phoenix, Connie Nielsen</t>
  </si>
  <si>
    <t>Concussion</t>
  </si>
  <si>
    <t>Peter Landesman</t>
  </si>
  <si>
    <t>Will Smith, Alec Baldwin, Gugu Mbatha-Raw, Adewale Akinnuoye-Agbaje, David Morse,Eddie Marsan, Stephen Moyer</t>
  </si>
  <si>
    <t>If Beale Street Could Talk</t>
  </si>
  <si>
    <t>Barry Jenkins</t>
  </si>
  <si>
    <t>KiKi Layne, Stephan James, Regina King, Colman Domingo, Teyonah Parris, Michael Beach, Dave Franco, Diego Luna, Pedro Pascal, Ed Skrein, Brian Tyree Henry</t>
  </si>
  <si>
    <t>Ad Astra</t>
  </si>
  <si>
    <t>James Gray</t>
  </si>
  <si>
    <t>Brad Pitt, Tommy Lee Jones, Ruth Negga, Liv Tyler, Donald Sutherland, Loren Dean, John Ortiz, Kimberly Elise</t>
  </si>
  <si>
    <t>Chan-wook Park</t>
  </si>
  <si>
    <t>Mia Wasikowska, Nicole Kidman, Matthew Goode, Dermot Mulroney, Jacki Weaver</t>
  </si>
  <si>
    <t>Cameron Crowe</t>
  </si>
  <si>
    <t>Tom Cruise, Cuba Gooding Jr., Renée Zellweger</t>
  </si>
  <si>
    <t>Paul Greengrass</t>
  </si>
  <si>
    <t>Matt Damon, Julia Stiles, Tommy Lee Jones, Riz Ahmed, Alicia Vikander, Bill Camp, Ato Essandoh</t>
  </si>
  <si>
    <t>Je'vida</t>
  </si>
  <si>
    <t>Katja Gauriloff</t>
  </si>
  <si>
    <t>Jarkko Lahti, Johannes Holopainen, Emmi Parviainen, Sanna-Kaisa Palo, Seidi Haarla, Matleena Fofonoff, Sara Sulander</t>
  </si>
  <si>
    <t>Hamlet: Ian McKellen</t>
  </si>
  <si>
    <t>Sean Mathias</t>
  </si>
  <si>
    <t>Ben Allen, Francesca Annis, Ian McKellen, Jenny Seagrove, Jonathan Hyde, Frances Barber</t>
  </si>
  <si>
    <t>Ser ser salhi / City of Wind</t>
  </si>
  <si>
    <t>Lkhagvadulam Purev-Ochir</t>
  </si>
  <si>
    <t>Tergel Bold-Erdene, Nomin-Erdene Ariunbyamba, Anu-Ujin Tsermaa, Bulgan Chuluunbat, Ganzorig Tsetsgee, Myagmarnaran Gombo</t>
  </si>
  <si>
    <t>Le choix du pianiste</t>
  </si>
  <si>
    <t>Jacques Otmezguine</t>
  </si>
  <si>
    <t>Oscar Lesage, Pia Lagrange, Andréa Ferréol, Philippe Torreton, Laurence Côte, Zoé Adjani</t>
  </si>
  <si>
    <t>Denis Tarasov</t>
  </si>
  <si>
    <t>Oleg Shtefanko, Irma Vitovskaya, Sergey Kalantay, Viktor Zhdanov, Ostap Stupka, Anastasiia Pustovit, Kostiantyn Temliak</t>
  </si>
  <si>
    <t>L'histoire de Souleymane</t>
  </si>
  <si>
    <t>Boris Lojkine</t>
  </si>
  <si>
    <t>Yaya Diallo, Abou Sangare, Keita Diallo, Mamadou Barry, Nina Meurisse, Younoussa Diallo</t>
  </si>
  <si>
    <t>On Becoming a Guinea Fowl</t>
  </si>
  <si>
    <t>Rungano Nyoni</t>
  </si>
  <si>
    <t>Susan Chardy, Roy Chisha, Blessings Bhamjee, Maggie Mulubwa, Travers Merrill, Victor Phiri</t>
  </si>
  <si>
    <t>Helen Takkin</t>
  </si>
  <si>
    <t>Karolin Jürise, Mait Malmsten, Markus Luik, Getter Meresmaa, Alo Kõrve, Markus Habakukk</t>
  </si>
  <si>
    <t>Saul Dibb</t>
  </si>
  <si>
    <t>Keira Knightley, Ralph Fiennes, Charlotte Rampling, Hayley Atwell</t>
  </si>
  <si>
    <t>Kaj ti je deklica / Little Trouble Girls</t>
  </si>
  <si>
    <t>Urska Djukic</t>
  </si>
  <si>
    <t>Natasa Burger, Jara Sofija Ostan, Mina Svajger, Marko Mandic, Branko Zavrsan, Sasa Pavcek</t>
  </si>
  <si>
    <t>Köln 75</t>
  </si>
  <si>
    <t>Ido Fluk</t>
  </si>
  <si>
    <t>Ulrich Tukur, Corey Johnson, John Magaro, Marie-Lou Sellem, Nikolai Kinski, Jördis Triebel</t>
  </si>
  <si>
    <t>Panoptikoni</t>
  </si>
  <si>
    <t>George Sikharulidze</t>
  </si>
  <si>
    <t>Malkhaz Abuladze, Maia Gelovani, Data Chachua, Levan Gabrava, Salome Gelenidze, Iamze Sukhitashvili</t>
  </si>
  <si>
    <t>Amerikatsi</t>
  </si>
  <si>
    <t>Michael A. Goorjian</t>
  </si>
  <si>
    <t>Michael A. Goorjian, Hovik Keuchkerian, Nelli Uvarova</t>
  </si>
  <si>
    <t>Julian Schnabel</t>
  </si>
  <si>
    <t>Mathieu Amalric, Emmanuelle Seigner, Marie-Josee Croze, Patrick Chesnais</t>
  </si>
  <si>
    <t>+++1/2</t>
  </si>
  <si>
    <t>Henry Thomas, Dee Wallace, Drew Barrymoore, Peter Coyote, Robert MacNaughton</t>
  </si>
  <si>
    <t>Scent of a Woman</t>
  </si>
  <si>
    <t>Martin Brest</t>
  </si>
  <si>
    <t>Al Pacino, Chris O'Donnell</t>
  </si>
  <si>
    <t>Il mio posto è qui / My Place Is Here</t>
  </si>
  <si>
    <t>Cristiano Bortone, Daniela Porto</t>
  </si>
  <si>
    <t>Ludovica Martino, Marco Leonardi, Francesco Biscione, Biancamaria D'Amato, Anna Maria De Luca, Giorgia Arena</t>
  </si>
  <si>
    <t>Sheng Ji yi Shi de Ai Qing / Till Love Do Us Part</t>
  </si>
  <si>
    <t>Ran Li</t>
  </si>
  <si>
    <t>Aaron Wan, Cuishan Liang, Qing Zhang, Ninghao Zhang, Ren Bin</t>
  </si>
  <si>
    <t>Kramer vs. Kramer</t>
  </si>
  <si>
    <t>Robert Benton</t>
  </si>
  <si>
    <t>Dustin Hoffman, Meryl Streep, Jane Alexander</t>
  </si>
  <si>
    <t>L'intérêt d'Adam</t>
  </si>
  <si>
    <t>Laura Wandel</t>
  </si>
  <si>
    <t>Léa Drucker, Anamaria Vartolomei, Laurent Capelluto, Alex Descas, Charlotte De Bruyne, Claire Bodson</t>
  </si>
  <si>
    <t>Me el ain / Who Do I Belong To</t>
  </si>
  <si>
    <t>Meryam Joobeur</t>
  </si>
  <si>
    <t>Salha Nasraoui, Mohamed Graïaa, Adam Bessa, Hélène Catzaras, Dea Liane, Malek Mechergui</t>
  </si>
  <si>
    <t>Tora Vasilescu, Mircea Albulescu, Constantin Diplan, Olga Bucătaru, Paul Lavric, Mircea Daneliuc</t>
  </si>
  <si>
    <t>Adrian Titieni, Maria Drăguş, Lia Bugnar, Mălina Manovici, Vlad Ivanov, Rareş Andrici</t>
  </si>
  <si>
    <t>Senatorul melcilor</t>
  </si>
  <si>
    <t>Dorel Vişan, Cecilia Bîrbora, Clara Vodă, Madeleine Thibeault, Dan Chişu, Florin Zamfirescu</t>
  </si>
  <si>
    <t>Pistruiatul (serial)</t>
  </si>
  <si>
    <t>Costel Băloiu, Sergiu Nicolaescu, Réka Nagy, Margareta Pogonat, Ion Dichiseanu, Constantin Codrescu</t>
  </si>
  <si>
    <t>Afacerea Protar</t>
  </si>
  <si>
    <t>Haralambie Boroș</t>
  </si>
  <si>
    <t>Radu Beligan, Ioana Zlotescu, Ion Finteșteanu, Ion Lucian, Florin Vasiliu, Nicolae Gărdescu</t>
  </si>
  <si>
    <t>Vînătoarea de vulpi</t>
  </si>
  <si>
    <t>Mitică Popescu, Mircea Diaconu, Valeria Seciu</t>
  </si>
  <si>
    <t>Căsătorie cu repetiţie</t>
  </si>
  <si>
    <t>Virgil Calotescu</t>
  </si>
  <si>
    <t>Mircea Diaconu, Catrinel Dumitrescu, Draga Olteanu Matei</t>
  </si>
  <si>
    <t>Nae Caranfil</t>
  </si>
  <si>
    <t>Nathalie Bonnifay, George Alexandru, Marius Stănescu, Valentin Teodosiu, Marius Florea</t>
  </si>
  <si>
    <t>Outlander</t>
  </si>
  <si>
    <t>Howard McCain</t>
  </si>
  <si>
    <t>Jim Caviezel, Sophia Myles, John Hurt, Ron Perlman</t>
  </si>
  <si>
    <t>Marc Forster</t>
  </si>
  <si>
    <t>Brad Pitt, Mireille Enos, Matthew Fox, Daniella Kertesz, James Badge Dale</t>
  </si>
  <si>
    <t>Antoine Fuqua</t>
  </si>
  <si>
    <t>Bruce Willis, Monica Belluci</t>
  </si>
  <si>
    <t>The Magnificent Seven</t>
  </si>
  <si>
    <t>John Sturges</t>
  </si>
  <si>
    <t>Yul Brynner, Steve McQueen, Eli Wallach, Charles Bronson</t>
  </si>
  <si>
    <t>Beneath the Planet of the Apes</t>
  </si>
  <si>
    <t>Ted Post</t>
  </si>
  <si>
    <t>Charlton Heston, James Franciscus, Kim Hunter</t>
  </si>
  <si>
    <t>Il buono, il brutto, il cattivo / The Good, the Bad and the Ugly</t>
  </si>
  <si>
    <t>Sergio Leone</t>
  </si>
  <si>
    <t>Clint Eastwood, Eli Wallace, Lee van Cleef</t>
  </si>
  <si>
    <t>Nothing to Lose</t>
  </si>
  <si>
    <t>Steve Oedekerk</t>
  </si>
  <si>
    <t>Tim Robbins, Martin Lawrence, John C. McGinley, Giancarlo Esposito, Kelly Preston</t>
  </si>
  <si>
    <t>Anthony Hopkins, Julianne Moore</t>
  </si>
  <si>
    <t>Alien: Resurrection</t>
  </si>
  <si>
    <t>Jean Pierre Jeaunet</t>
  </si>
  <si>
    <t>Sigourney Weaver, Winona Ryder, Ron Perlman, Dominique Pinon, David St. James, Dan Hedaya, Robert Cary</t>
  </si>
  <si>
    <t>Quentin Tarantino</t>
  </si>
  <si>
    <t>John Travolta, Bruce Willis, Uma Thurman</t>
  </si>
  <si>
    <t>Baz Luhrmann</t>
  </si>
  <si>
    <t>Leonardo DiCaprio, Carey Mulligan, Tobey Maguire, Isla Fisher, Joel Edgerton, Callan McAuliffe, Amitabh Bachchan</t>
  </si>
  <si>
    <t>Whiskey Tango Foxtrot</t>
  </si>
  <si>
    <t>John Requa, Glenn Ficarra</t>
  </si>
  <si>
    <t>Margot Robbie, Tina Fey, Billy Bob Thornton, Martin Freeman, Ava Del Cielo, Josh Charles, Alfred Molina</t>
  </si>
  <si>
    <t>D.J. Caruso</t>
  </si>
  <si>
    <t>Al Pacino, Matthew McConaughey, Rene Russo, Armand Assante</t>
  </si>
  <si>
    <t>Hotel Transylvania</t>
  </si>
  <si>
    <t>Genndy Tartakovsky</t>
  </si>
  <si>
    <t>voci: Adam Sandler, Selena Gomez, Steve Buscemi, Kevin James, David Spade, Andy Samberg, Fran Drescher</t>
  </si>
  <si>
    <t>Woody Allen</t>
  </si>
  <si>
    <t>Cate Blanchett, Alec Baldwin, Sally Hawkins, Peter Sarsgaard, Michael Stuhlbarg, Alden Ehrenreich, Louis C.K.</t>
  </si>
  <si>
    <t>Mr. Holmes</t>
  </si>
  <si>
    <t>Bill Condon</t>
  </si>
  <si>
    <t>Ian McKellen, Milo Parker, Laura Linney, Hattie Morahan, Patrick Kennedy, Hiroyuki Sanada, Roger Allam</t>
  </si>
  <si>
    <t>Allied</t>
  </si>
  <si>
    <t>Robert Zemeckis</t>
  </si>
  <si>
    <t>Brad Pitt, Marion Cotillard, Lizzy Caplan, Charlotte Hope, Raffey Cassidy, Jared Harris, Anton Lesser</t>
  </si>
  <si>
    <t>Gints Zilbalodis</t>
  </si>
  <si>
    <t>Alice Waddington</t>
  </si>
  <si>
    <t>Emma Roberts, Danielle McDonald, Awkwafina, Eiza González, Milla Jovovich</t>
  </si>
  <si>
    <t>The Five-Year Engagement</t>
  </si>
  <si>
    <t>Nicholas Stoller</t>
  </si>
  <si>
    <t>Jason Segel, Emily Blunt, Alison Brie, Chris Pratt, Rhys Ifans, Kevin Hart, Chris Parnell</t>
  </si>
  <si>
    <t>Peter Jackson</t>
  </si>
  <si>
    <t>Martin Freeman, Ian McKellen, Richard Armitage, Andy Serkis, Hugo Weaving, Elijah Wood, Cate Blanchett</t>
  </si>
  <si>
    <t>Simon Curtis</t>
  </si>
  <si>
    <t>Hugh Bonneville, Elizabeth McGovern, Maggie Smith, Michelle Dockery, Laura Carmichael, Jim Carter, Phyllis Logan</t>
  </si>
  <si>
    <t>Jeanne du Barry</t>
  </si>
  <si>
    <t>Maïwenn</t>
  </si>
  <si>
    <t>Johnny Depp, Maïwenn, Pierre Richard, Melvil Poupaud, Noémie Lvovsky, Pascal Greggory</t>
  </si>
  <si>
    <t>The Devil and the Deep Blue Sea</t>
  </si>
  <si>
    <t>Bill Purple</t>
  </si>
  <si>
    <t>Jason Sudeikis, Maisie Williams, Jessica Biel, Mary Steenburgen, Orlando Jones</t>
  </si>
  <si>
    <t>Solitary Man</t>
  </si>
  <si>
    <t>Brian Koppelman, David Levien</t>
  </si>
  <si>
    <t>Michael Douglas, Susan Sarandon, Jesse Eisenberg, Jenna Fischer, Danny DeVito, Brooklyn Decker</t>
  </si>
  <si>
    <t>Michael Mann</t>
  </si>
  <si>
    <t>Colin Farrell, Jamie Foxx, Gong Li, Luis Tosar, Naomie Harris</t>
  </si>
  <si>
    <t>+++</t>
  </si>
  <si>
    <t>Back to Black</t>
  </si>
  <si>
    <t>Sam Taylor-Johnson</t>
  </si>
  <si>
    <t>Lesley Manville, Jack O'Connell, Eddie Marsan, Marisa Abela, Bronson Webb, Juliet Cowan</t>
  </si>
  <si>
    <t>The Lighthouse</t>
  </si>
  <si>
    <t>Robert Eggers</t>
  </si>
  <si>
    <t>Willem Dafoe, Robert Pattinson, Valeriia Karaman</t>
  </si>
  <si>
    <t>Walter Salles</t>
  </si>
  <si>
    <t>Fernanda Torres, Fernanda Montenegro, Guilherme Silveira, Antonio Saboia, Selton Mello, Valentina Herszage, Maria Manoella, Luiza Kosovski, Marjorie Estiano, Barbara Luz, Gabriela Carneiro da Cunha, Cora Mora, Olívia Torres</t>
  </si>
  <si>
    <t>A Big Bold Beautiful Journey</t>
  </si>
  <si>
    <t>Kogonada</t>
  </si>
  <si>
    <t>Margot Robbie, Colin Farrell, Kevin Kline, Phoebe Waller-Bridge, Sarah Gadon, Billy Magnussen, Lily Rabe</t>
  </si>
  <si>
    <t>Shrek the Halls</t>
  </si>
  <si>
    <t>Gary Trousdale</t>
  </si>
  <si>
    <t>voci: Mike Myers, Eddie Murphy, Cameron Diaz</t>
  </si>
  <si>
    <t>Sam Raimi</t>
  </si>
  <si>
    <t>Tobey Maguire, Kirsten Dunst, James Franco, Topher Grace</t>
  </si>
  <si>
    <t>Goodbye Christopher Robin</t>
  </si>
  <si>
    <t>Vicki Pepperdine, Margot Robbie, Domhnall Gleeson, Alex Lawther, Kelly Macdonald, Geraldine Somerville</t>
  </si>
  <si>
    <t>The Book of Life</t>
  </si>
  <si>
    <t>Jorge R. Gutierrez</t>
  </si>
  <si>
    <t>voci: Zoe Saldana, Diego Luna, Channing Tatum, Ron Perlman, Christina Applegate</t>
  </si>
  <si>
    <t>Bryan Singer</t>
  </si>
  <si>
    <t>Rami Malek, Lucy Boynton, Tom Hollander, Gwilym Lee, Mike Myers, Joseph Mazzello, Ben Hardy</t>
  </si>
  <si>
    <t>The Accountant</t>
  </si>
  <si>
    <t>Gavin O'Connor</t>
  </si>
  <si>
    <t>Ben Affleck, Anna Kendrick, J.K. Simmons, Jeffrey Tambor, John Lithgow, Alison Wright, Cynthia Addai-Robinson</t>
  </si>
  <si>
    <t>The Fall Guy</t>
  </si>
  <si>
    <t>David Leitch</t>
  </si>
  <si>
    <t>Aaron Taylor-Johnson, Ryan Gosling, Emily Blunt, Teresa Palmer, Winston Duke, Hannah Waddingham</t>
  </si>
  <si>
    <t>Four Letters of Love</t>
  </si>
  <si>
    <t>Polly Steele</t>
  </si>
  <si>
    <t>Pierce Brosnan, Helena Bonham Carter, Gabriel Byrne, Dónal Finn, Pat Shortt, Olwen Fouere</t>
  </si>
  <si>
    <t>Passengers</t>
  </si>
  <si>
    <t>Morten Tyldum</t>
  </si>
  <si>
    <t>Jennifer Lawrence, Chris Pratt, Michael Sheen, Laurence Fishburne, Aurora Perrineau, Kimberly Battista</t>
  </si>
  <si>
    <t>Grand Corps Malade, Mehdi Idir</t>
  </si>
  <si>
    <t>Tahar Rahim, Bastien Bouillon, Marie-Julie Baup, Camille Moutawakil</t>
  </si>
  <si>
    <t>The Accountant 2</t>
  </si>
  <si>
    <t>Queer</t>
  </si>
  <si>
    <t>Luca Guadagnino</t>
  </si>
  <si>
    <t>Daniel Craig, Drew Starkey, Jason Schwartzman, Henrique Zaga, Lesley Manville</t>
  </si>
  <si>
    <t>28 Years Later</t>
  </si>
  <si>
    <t>Danny Boyle</t>
  </si>
  <si>
    <t>Aaron Taylor-Johnson, Ralph Fiennes, Jodie Comer, Jack O'Connell, Christopher Fulford, Erin Kellyman</t>
  </si>
  <si>
    <t>Spike Jonze</t>
  </si>
  <si>
    <t>Joaquin Phoenix, Scarlett Johansson, Amy Adams, Rooney Mara, Olivia Wilde</t>
  </si>
  <si>
    <t>The Bride!</t>
  </si>
  <si>
    <t>Maggie Gyllenhaal</t>
  </si>
  <si>
    <t>Jake Gyllenhaal, Christian Bale, Jessie Buckley, Penélope Cruz, Annette Bening, Julianne Hough</t>
  </si>
  <si>
    <t>Feste &amp; Freunde - Ein Hoch auf uns! / Long Story Short</t>
  </si>
  <si>
    <t>David Dietl</t>
  </si>
  <si>
    <t>Laura Tonke, Jasmin Shakeri, Annette Frier, Ronald Zehrfeld, Pegah Ferydoni, Nicholas Ofczarek</t>
  </si>
  <si>
    <t>Dean DeBlois, Chris Sanders</t>
  </si>
  <si>
    <t>voci: Jay Baruchel, Gerard Butler, America Ferrera, Craig Ferguson, Jonah Hill</t>
  </si>
  <si>
    <t>Dean DeBlois</t>
  </si>
  <si>
    <t>voci: Jay Baruchel, Cate Blanchett, Gerard Butler, Jonah Hill, Kristen Wiig, Christopher Mintz-Plasse, America Ferrera, Craig Ferguson</t>
  </si>
  <si>
    <t>How to Train Your Dragon: The Hidden World</t>
  </si>
  <si>
    <t>Jonah Hill, Cate Blanchett, Kristen Wiig, Jay Baruchel, Gerard Butler, Gerard Butler</t>
  </si>
  <si>
    <t>Matt Reeves</t>
  </si>
  <si>
    <t>Andy Serkis, Gary Oldman, Judy Greer, Jason Clarke, Toby Kebbell, Kevin Rankin, Kirk Acevedo, Keri Russell, Kodi Smit-McPhee</t>
  </si>
  <si>
    <t>Kung Fu Panda 4</t>
  </si>
  <si>
    <t>Mike Mitchell, Stephanie Stine</t>
  </si>
  <si>
    <t>voci: Jack Black, Jackie Chan, Dustin Hoffman, Bryan Cranston, Awkwafina, Viola Davis</t>
  </si>
  <si>
    <t>Avenue of the Giants</t>
  </si>
  <si>
    <t>Finn Taylor</t>
  </si>
  <si>
    <t>Stephen Lang, Elsie Fisher, Leah Pipes, Robin Weigert, Stella Stocker, Ursula Parker</t>
  </si>
  <si>
    <t>La poupée</t>
  </si>
  <si>
    <t>Sophie Beaulieu</t>
  </si>
  <si>
    <t>Vincent Macaigne, Cécile de France, Marianne Basler, Gilbert Melki, Guillaume Clerice, Zoé Marchal</t>
  </si>
  <si>
    <t>Tim Burton</t>
  </si>
  <si>
    <t>Ewan McGregor, Albert Finney, Billy Crudup, Jessica Lange, Helena Bonham Carter, Alison Lohman</t>
  </si>
  <si>
    <t>War for the Planet of the Apes</t>
  </si>
  <si>
    <t>Toby Kebbell, Andy Serkis, Judy Greer, Woody Harrelson, Steve Zahn, Sara Canning</t>
  </si>
  <si>
    <t>L'Olívia i el terratrèmol invisible</t>
  </si>
  <si>
    <t>Irene Iborra</t>
  </si>
  <si>
    <t>voci: Suárez, Elvira Mínguez</t>
  </si>
  <si>
    <t>I'll Be Right There</t>
  </si>
  <si>
    <t>Brendan Walsh</t>
  </si>
  <si>
    <t>Edie Falco, Jeannie Berlin, Kayli Carter, Charlie Tahan, Bradley Whitford, Michael Rapaport</t>
  </si>
  <si>
    <t>Gareth Edwards</t>
  </si>
  <si>
    <t>John David Washington, Gemma Chan, Ken Watanabe, Sturgill Simpson, Allison Janney, Madeleine Yuna Voyles</t>
  </si>
  <si>
    <t>Blue Moon</t>
  </si>
  <si>
    <t>Richard Linklater</t>
  </si>
  <si>
    <t>Ethan Hawke, Margaret Qualley, Bobby Cannavale, Andrew Scott, Jonah Lees, Simon Delaney, Cillian Sullivan, Patrick Kennedy, John Doran, Anne Brogan, David Rawle</t>
  </si>
  <si>
    <t>Alejandro González Iñárritu</t>
  </si>
  <si>
    <t>Michael Keaton, Zach Galifianakis, Edward Norton, Andrea Riseborough, Emma Stone, Naomi Watts</t>
  </si>
  <si>
    <t>Marc Webb</t>
  </si>
  <si>
    <t>Andrew Garfield, Emma Stone, Martin Sheen, Sally Field, Rhys Ifans, Denis Leary, C. Thomas Howell</t>
  </si>
  <si>
    <t>The Amazing Spider-Man 2</t>
  </si>
  <si>
    <t>Andrew Garfield, Emma Stone, Jamie Foxx, Paul Giamatti, Sally Field, Dane DeHaan, Colm Feore, Felicity Jones</t>
  </si>
  <si>
    <t>Peter Farrelly</t>
  </si>
  <si>
    <t>Viggo Mortensen, Mahershala Ali, Linda Cardellini, Dimeter Marinov, Mike Hatton, Iqbal Theba, Sebastian Maniscalco, P.J. Byrne</t>
  </si>
  <si>
    <t>Caught Stealing</t>
  </si>
  <si>
    <t>Darren Aronofsky</t>
  </si>
  <si>
    <t>Austin Butler, Vincent D'Onofrio, Zoë Kravitz, Liev Schreiber, Griffin Dunne, Regina King</t>
  </si>
  <si>
    <t>Elijah Wood, Ian McKellan, Liv Tyler</t>
  </si>
  <si>
    <t>Ford v Ferrari / The Grand Challenge: Le Mans '66</t>
  </si>
  <si>
    <t>James Mangold</t>
  </si>
  <si>
    <t>Christian Bale, Matt Damon, Josh Lucas, Jon Bernthal, Remo Girone, Ian Harding</t>
  </si>
  <si>
    <t>Gerta Schnirch</t>
  </si>
  <si>
    <t>Tomas Masin</t>
  </si>
  <si>
    <t>Barbora Váchová, Milena Steinmasslová, Oskar Hes, Kristýna Nováková, Alena Mihulová</t>
  </si>
  <si>
    <t>Alien: Romulus</t>
  </si>
  <si>
    <t>Fede Alvarez</t>
  </si>
  <si>
    <t>Cailee Spaeny, David Jonsson, Archie Renaux, Isabela Merced, Spike Fearn, Aileen Wu</t>
  </si>
  <si>
    <t>Drag Me to Hell</t>
  </si>
  <si>
    <t>Alison Lohman, Justin Long, Lorna Raver, Dileep Rao, David Paymer, Adriana Barraza</t>
  </si>
  <si>
    <t>The Hundred-Foot Journey</t>
  </si>
  <si>
    <t>Lasse Hallström</t>
  </si>
  <si>
    <t>Helen Mirren, Manish Dayal, Amit Shah, Dillon Mitra, Om Puri, Charlotte Le Bon, Aria Pandya</t>
  </si>
  <si>
    <t>Patriots Day</t>
  </si>
  <si>
    <t>Peter Berg</t>
  </si>
  <si>
    <t>J.K. Simmons, John Goodman, Mark Wahlberg, Michelle Monaghan, Kevin Bacon, Melissa Benoist</t>
  </si>
  <si>
    <t>Neamul Şoimăreştilor</t>
  </si>
  <si>
    <t>Mircea Drăgan</t>
  </si>
  <si>
    <t>Amza Pellea, George Calboreanu, Ion Besoiu</t>
  </si>
  <si>
    <t>Iancu Jianu, haiducul</t>
  </si>
  <si>
    <t>Adrian Pintea, Stela Furcovici, Marioara Sterian, Mihai Mereuţă, George Constantin, Radu Beligan, Ilarion Ciobanu, Emanoil Petruţ</t>
  </si>
  <si>
    <t>Capcana mercenarilor</t>
  </si>
  <si>
    <t>Sergiu Nicolaescu</t>
  </si>
  <si>
    <t>Gheorghe Cozorici, Sergiu Nicolaescu, Mircea Albulescu, Ion Besoiu, Amza Pellea, Jean Constantin, Colea Răutu, Şerban Ionescu, Violeta Andrei, Ileana Popovici</t>
  </si>
  <si>
    <t>Kathryn Bigelow</t>
  </si>
  <si>
    <t>Harrison Ford, Liam Neeson</t>
  </si>
  <si>
    <t>Un saltimbanc la Polul Nord</t>
  </si>
  <si>
    <t>Octavian Cotescu, Carmen Galin</t>
  </si>
  <si>
    <t>My Best Friend's Wedding</t>
  </si>
  <si>
    <t>P.J.Hogan</t>
  </si>
  <si>
    <t>Julia Roberts, Cameron Diaz, Dermot Mulrone, ‎Rupert Everett</t>
  </si>
  <si>
    <t>Ben Affleck</t>
  </si>
  <si>
    <t>Casey Affleck, Michelle Monaghan, Morgan Freeman, Ed Harris</t>
  </si>
  <si>
    <t>Gene Hackman, Danny DeVito, Rebecca Pidgeon</t>
  </si>
  <si>
    <t>A Haunting in Venice</t>
  </si>
  <si>
    <t>Kenneth Branagh</t>
  </si>
  <si>
    <t>Kelly Reilly, Kenneth Branagh, Michelle Yeoh, Jamie Dornan, Tina Fey, Riccardo Scamarcio</t>
  </si>
  <si>
    <t>Andrei Huţuleac</t>
  </si>
  <si>
    <t>Andreea Grămoşteanu, Cezar Antal, Tudor Istodor, Coca Bloss, Rodica Mandache, Dana Rogoz, Paul Chiribuţă</t>
  </si>
  <si>
    <t>Bogdan Dumitrache, Laura Vasiliu, Ciprian Chiujdea, Ingrid Micu-Berescu, Valeriu Andriuță, Adrian Titieni, Richard Bovnoczki, Alina Berzunțeanu, Vlad Brumaru, Radu Gabriel</t>
  </si>
  <si>
    <t>Are You There God? It's Me, Margaret</t>
  </si>
  <si>
    <t>Kelly Fremon Craig</t>
  </si>
  <si>
    <t>Abby Ryder Fortson, Rachel McAdams, Kathy Bates, Ben Safdie, Wilbur Fitzgerald, Gary Houston</t>
  </si>
  <si>
    <t>Men in Black</t>
  </si>
  <si>
    <t>Barry Sonnenfeld</t>
  </si>
  <si>
    <t>Tommy Lee Jones, Will Smith, Linda Fiorentino</t>
  </si>
  <si>
    <t>Young Woman and the Sea</t>
  </si>
  <si>
    <t>Joachim Rønning</t>
  </si>
  <si>
    <t>Daisy Ridley, Tilda Cobham-Hervey, Christopher Eccleston, Stephen Graham, Jeanette Hain, Kim Bodnia</t>
  </si>
  <si>
    <t>Pierre Morel</t>
  </si>
  <si>
    <t>Liam Neeson, Maggie Grace, Famke Janssen, Xander Berkeley, Katie Cassidy</t>
  </si>
  <si>
    <t>Miss You Already</t>
  </si>
  <si>
    <t>Catherine Hardwicke</t>
  </si>
  <si>
    <t>Toni Collette, Drew Barrymore, Jacqueline Bisset, Dominic Cooper, Paddy Considine, Charlotte Hope</t>
  </si>
  <si>
    <t>Tată de duminică</t>
  </si>
  <si>
    <t>Mihai Constantinescu</t>
  </si>
  <si>
    <t>Amza Pellea, Radu Beligan, Gina Patrichi</t>
  </si>
  <si>
    <t>Der Fuchs / The Fox</t>
  </si>
  <si>
    <t>Adrian Goiginger</t>
  </si>
  <si>
    <t>Alexander Beyer, Karl Markovics, Pit Bukowski, Cornelius Obonya, Patrick Simons, Gerrit Klein</t>
  </si>
  <si>
    <t>Radu Gabrea</t>
  </si>
  <si>
    <t>Florin Piersic Jr., Claudiu Bleonţ, Răzvan Vasilescu, Colin Buzoianu, Marcel Iureş, Udo Schenk</t>
  </si>
  <si>
    <t>Flaskepost fra P / Department Q: A Conspiracy</t>
  </si>
  <si>
    <t>Hans Petter Moland</t>
  </si>
  <si>
    <t>Fares Fares, Nikolaj Lie Kaas, Jakob Oftebro, Amanda Collin, Pål Sverre Hagen, Lotte Andersen</t>
  </si>
  <si>
    <t>Le carrosse d'or</t>
  </si>
  <si>
    <t>Jean Renoir</t>
  </si>
  <si>
    <t>Anna Magnani, Jean Debucourt, Odoardo Spadaro, Duncan Lamont, Riccardo Rioli</t>
  </si>
  <si>
    <t>Millions</t>
  </si>
  <si>
    <t>Alex Etel, Lewis McGibbon, James Nesbitt, Daisy Donovan, Christopher Fulford</t>
  </si>
  <si>
    <t>A League of Their Own</t>
  </si>
  <si>
    <t>Penny Marshall</t>
  </si>
  <si>
    <t>Geena Davis, Tom Hanks, Madonna</t>
  </si>
  <si>
    <t>Guillermo Del Toro</t>
  </si>
  <si>
    <t>Ron Perlman, Selma Blair, John Hurt</t>
  </si>
  <si>
    <t>A Beautiful Day in the Neighborhood</t>
  </si>
  <si>
    <t>Marielle Heller</t>
  </si>
  <si>
    <t>Tom Hanks, Chris Cooper, Christine Lahti, Matthew Rhys, Tammy Blanchard, Enrico Colantoni</t>
  </si>
  <si>
    <t>Duncan Jones</t>
  </si>
  <si>
    <t>Jake Gyllenhaal, Michelle Monaghan, Vera Farmiga, Jeffrey Wright</t>
  </si>
  <si>
    <t>Rob Marshall</t>
  </si>
  <si>
    <t>Suzuka Ohgo, Togo Igawa, Mako, Samantha Futerman</t>
  </si>
  <si>
    <t>Joe Wright</t>
  </si>
  <si>
    <t>Saoirse Ronan, Cate Blanchett, Eric Bana, Olivia William</t>
  </si>
  <si>
    <t>Sleepless in Seattle</t>
  </si>
  <si>
    <t>Nora Ephron</t>
  </si>
  <si>
    <t>Tom Hanks, Meg Ryan</t>
  </si>
  <si>
    <t>Tom Hanks, Catherine Keener, Max Martini, Michael Chernus, Chris Mulkey, Corey Johnson, David Warshofsky</t>
  </si>
  <si>
    <t>Philadelphia</t>
  </si>
  <si>
    <t>Jonathan Demme</t>
  </si>
  <si>
    <t>Tom Hanks, Denzel Washington</t>
  </si>
  <si>
    <t>Mike Nichols</t>
  </si>
  <si>
    <t>Tom Hanks, Philip Seymour Hoffman, Amy Adams, Julia Roberts, Terry Bozeman, Brian Markinson</t>
  </si>
  <si>
    <t>Chloe</t>
  </si>
  <si>
    <t>Atom Egoyan</t>
  </si>
  <si>
    <t>Amanda Seyfried, Julianne Moore, Liam Neeson, Max Thieriot, Meghan Heffern</t>
  </si>
  <si>
    <t>Don Juan de Marco</t>
  </si>
  <si>
    <t>Jeremy Leven</t>
  </si>
  <si>
    <t>Marlon Brando, Johnny Deep, Faye Dunaway</t>
  </si>
  <si>
    <t>Stanley Kubrick</t>
  </si>
  <si>
    <t>Tom Cruise, Nicole Kidman</t>
  </si>
  <si>
    <t>Practical Magic</t>
  </si>
  <si>
    <t>Griffin Dunne</t>
  </si>
  <si>
    <t>Sandra Bullock, Nicole Kidman, Dianne Wiest</t>
  </si>
  <si>
    <t>Midnight in the Garden of the Good and Evil</t>
  </si>
  <si>
    <t>Clint Eastwood</t>
  </si>
  <si>
    <t>John Cusack, Kevin Spacey, Jude Law</t>
  </si>
  <si>
    <t>Sweet November</t>
  </si>
  <si>
    <t>Pat O'Connor</t>
  </si>
  <si>
    <t>Keanu Reeves, Charlize Theron, Jason Isaacs, Liam Aiken</t>
  </si>
  <si>
    <t>Going in Style</t>
  </si>
  <si>
    <t>George Burns, Art Carney, Lee Strasberg</t>
  </si>
  <si>
    <t>Christopher Nolan</t>
  </si>
  <si>
    <t>Hugh Jackman, Christian Bale, Michael Caine, Scarlett Johansson, Piper Perabo, Rebecca Hall, David Bowie</t>
  </si>
  <si>
    <t>Ghosts of Mississippi</t>
  </si>
  <si>
    <t>Rob Reiner</t>
  </si>
  <si>
    <t>Alec Baldwin, James Woods, Whoopi Goldberg</t>
  </si>
  <si>
    <t>Doc Hollywood</t>
  </si>
  <si>
    <t>Michael Caton-Jones</t>
  </si>
  <si>
    <t>Michael J. Fox, Julie Warner, Barnard Hughes, Woody Harrelson, David Ogden Stiers, Frances Sternhagen</t>
  </si>
  <si>
    <t>Our Brand Is Crisis</t>
  </si>
  <si>
    <t>David Gordon Green</t>
  </si>
  <si>
    <t>Sandra Bullock, Billy Bob Thornton, Anthony Mackie, Zoe Kazan, Joaquim de Almeida, Scoot McNairy</t>
  </si>
  <si>
    <t>John Woo</t>
  </si>
  <si>
    <t>Ben Affleck, Uma Thurman, Aaron Eckhart</t>
  </si>
  <si>
    <t>Rocky V</t>
  </si>
  <si>
    <t>John G. Avildsen</t>
  </si>
  <si>
    <t>Sylvester Stallone, Talia Shire, Burt Young, Sage Stallone, Burgess Meredith, Tommy Morrison, Richard Gant</t>
  </si>
  <si>
    <t>John Boorman</t>
  </si>
  <si>
    <t>Geoffrey Rush, Pierce Brosnan, Jamie Lee Curtis, Leonor Varela</t>
  </si>
  <si>
    <t>Another Simple Favor</t>
  </si>
  <si>
    <t>Paul Feig</t>
  </si>
  <si>
    <t>Blake Lively, Anna Kendrick, Allison Janney, Elizabeth Perkins, Henry Golding, Elena Sofia Ricci</t>
  </si>
  <si>
    <t>Blink Twice</t>
  </si>
  <si>
    <t>Zoë Kravitz</t>
  </si>
  <si>
    <t>Kyle MacLachlan, Geena Davis, Adria Arjona, Christian Slater, Haley Joel Osment, Channing Tatum</t>
  </si>
  <si>
    <t>Nope</t>
  </si>
  <si>
    <t>Jordan Peele</t>
  </si>
  <si>
    <t>Keke Palmer, Barbie Ferreira, Daniel Kaluuya, Michael Wincott, Steven Yeun, Keith David</t>
  </si>
  <si>
    <t>Spider-Man: Into the Spider-Verse</t>
  </si>
  <si>
    <t>Bob Persichetti</t>
  </si>
  <si>
    <t>voci: Chris Pine, Hailee Steinfeld, Nicolas Cage, Mahershala Ali, Liev Schreiber, Jake Johnson</t>
  </si>
  <si>
    <t>The Outrun</t>
  </si>
  <si>
    <t>Nora Fingscheidt</t>
  </si>
  <si>
    <t>Saoirse Ronan, Saskia Reeves, Stephen Dillane, Lauren Lyle, Paapa Essiedu, Nabil Elouahabi</t>
  </si>
  <si>
    <t>Dean Parisot</t>
  </si>
  <si>
    <t>Bruce Willis, John Malkovich, Mary-Louise Parker, Helen Mirren, Catherine Zeta-Jones, David Thewlis, Anthony Hopkins</t>
  </si>
  <si>
    <t>The Paperboy</t>
  </si>
  <si>
    <t>Lee Daniels</t>
  </si>
  <si>
    <t>Zac Efron, John Cusack, Nicole Kidman, Matthew McConaughey, Scott Glenn</t>
  </si>
  <si>
    <t>Wild Things</t>
  </si>
  <si>
    <t>John McNaughton</t>
  </si>
  <si>
    <t>Matt Dillon, Kevin Bacon, Denise Richards</t>
  </si>
  <si>
    <t>War Dogs</t>
  </si>
  <si>
    <t>Todd Phillips</t>
  </si>
  <si>
    <t>Jonah Hill, Miles Teller, Ana de Armas, Barry Livingston, Shaun Toub, JB Blanc</t>
  </si>
  <si>
    <t>Girl with a Pearl Earring</t>
  </si>
  <si>
    <t>Peter Webber</t>
  </si>
  <si>
    <t>Colin Firth, Scarlett Johansson, Tom Wilkinson</t>
  </si>
  <si>
    <t>The Green Mile</t>
  </si>
  <si>
    <t>Frank Darabont</t>
  </si>
  <si>
    <t>Tom Hanks, David Morse, Michael Clarke Duncan</t>
  </si>
  <si>
    <t>From Dusk Till Dawn</t>
  </si>
  <si>
    <t>Robert Rodriguez</t>
  </si>
  <si>
    <t>George Clooney, Quentin Tarantino, Harvey Keitel, Salma Hayek, Juliette Lewis, Kelly Preston, Ernest Liu</t>
  </si>
  <si>
    <t>Lykkelige omstændigheder / The Joy of Serendipity</t>
  </si>
  <si>
    <t>Anders W. Berthelsen</t>
  </si>
  <si>
    <t>Sofie Torp, Roberta Reichhardt, Søren Malling, Kristian Halken, Nicolaj Kopernikus, Manuel Alberto Claro</t>
  </si>
  <si>
    <t>Reign Over Me</t>
  </si>
  <si>
    <t>Mike Binder</t>
  </si>
  <si>
    <t>Adam Sandler, Don Cheadle, Liv Tyler, Jada Pinkett Smith</t>
  </si>
  <si>
    <t>Bring Them Down</t>
  </si>
  <si>
    <t>Chris Andrews</t>
  </si>
  <si>
    <t>Christopher Abbott, Barry Keoghan, Colm Meaney, Nora-Jane Noone, Conor MacNeill, Susan Lynch</t>
  </si>
  <si>
    <t>Peter Weir</t>
  </si>
  <si>
    <t>Russell Crowe, Paul Bettany, Richard Stroh</t>
  </si>
  <si>
    <t>Robert Shaw, Roy Scheider, Richard Dreyfuss</t>
  </si>
  <si>
    <t>Dangerous Beauty / Frumoasa veneţiană</t>
  </si>
  <si>
    <t>Marshall Herskovitz</t>
  </si>
  <si>
    <t>Catherine McCormack, Rufus Sewell</t>
  </si>
  <si>
    <t>Life with Father</t>
  </si>
  <si>
    <t>Michael Curtiz</t>
  </si>
  <si>
    <t>William Powell, Elizabeth Taylor, Irene Dunne</t>
  </si>
  <si>
    <t>R.I.P.D.</t>
  </si>
  <si>
    <t>Robert Schwentke</t>
  </si>
  <si>
    <t>Ryan Reynolds, Kevin Bacon, Jeff Bridges, James Hong, Marisa Miller, Stephanie Szostak, Mike O'Malley</t>
  </si>
  <si>
    <t>Sam Mendes</t>
  </si>
  <si>
    <t>Dean-Charles Chapman, George MacKay, Daniel Mays, Andrew Scott, Benedict Cumberbatch, Richard Madden, Mark Strong, Colin Firth, Claire Duburcq</t>
  </si>
  <si>
    <t>Good People</t>
  </si>
  <si>
    <t>Henrik Ruben Genz</t>
  </si>
  <si>
    <t>James Franco, Kate Hudson, Anna Friel, Diarmaid Murtagh, Sam Spruell, Tom Wilkinson, Omar Sy</t>
  </si>
  <si>
    <t>Spider-Man</t>
  </si>
  <si>
    <t>Tobey Maguire, Kirsten Dunst, Willem Dafoe, James Franco</t>
  </si>
  <si>
    <t>Paolo Sorrentino</t>
  </si>
  <si>
    <t>Celeste Dalla Porta, Gary Oldman, Francesca Romana Bergamo, Stefania Sandrelli, Luisa Ranieri, Silvio Orlando, Peppe Lanzetta, Isabella Ferrari</t>
  </si>
  <si>
    <t>Peyton Reed</t>
  </si>
  <si>
    <t>Renée Zellweger, Ewan McGregor</t>
  </si>
  <si>
    <t>The Thing</t>
  </si>
  <si>
    <t>John Carpenter</t>
  </si>
  <si>
    <t>Kurt Russell, A. Wilford Brimley, T. K. Carter, David Clennon, Keith David, Richard Dysart, Charles Hallahan, Peter Maloney, Richard Masur, Donald Moffat, Joel Polis, Thomas G. Waites</t>
  </si>
  <si>
    <t>Jonathan Mostow</t>
  </si>
  <si>
    <t>Arnold Schwarzenegger, Kristanna Loken</t>
  </si>
  <si>
    <t>Seraphim Falls</t>
  </si>
  <si>
    <t>David Von Ancken</t>
  </si>
  <si>
    <t>Liam Neeson, Pierce Brosnan, Michael Wincott, Xander Berkeley, Ed Lauter</t>
  </si>
  <si>
    <t>Stephen Gaghan</t>
  </si>
  <si>
    <t>Kayvan Novak, George Clooney, Amr Waked, Christopher Plummer, Chris Cooper</t>
  </si>
  <si>
    <t>Robert Altman</t>
  </si>
  <si>
    <t>Meryl Streep, Lily Tomlin, Garrison Keillor, Kevin Kline, Woody Harrelson, John C. Reilly, Virginia Madsen. Tommy Lee Jones, Lindsay Lohan</t>
  </si>
  <si>
    <t>Don't Breathe</t>
  </si>
  <si>
    <t>Stephen Lang, Daniel Zovatto, Jane Levy, Dylan Minnette, Katia Bokor, Sergej Onopko, Olivia Gillies</t>
  </si>
  <si>
    <t>Yip Man</t>
  </si>
  <si>
    <t>Wilson Yip</t>
  </si>
  <si>
    <t>Donnie Yen, Siu-Wong Fan, Ka Tung Lam, Simon Yam, Xing Yu, You-Nam Wong, Chen Zhi Hui</t>
  </si>
  <si>
    <t>Tom Cruise, Colin Farell, Max Von Sydow</t>
  </si>
  <si>
    <t>Cheung Gong 7 hou / CJ7</t>
  </si>
  <si>
    <t>Stephen Chow</t>
  </si>
  <si>
    <t>Stephen Chow, Jiao Xu, Lei Huang, Kitty Zhang Yuqi, Chi Chung Lam, Shing-Cheung Lee</t>
  </si>
  <si>
    <t>Una quinta portuguesa / The Portuguese House</t>
  </si>
  <si>
    <t>Avelina Prat</t>
  </si>
  <si>
    <t>Manolo Solo, Maria de Medeiros, Branka Katic, Ivan Barnev, Rui Morisson, Luísa Cruz</t>
  </si>
  <si>
    <t>Yorgos Lanthimos</t>
  </si>
  <si>
    <t>Colin Farrell, Rachel Weisz, Jessica Barden, Olivia Colman, Ashley Jensen, Ariane Labed, Angeliki Papoulia, John C. Reilly, Léa Seydoux, Michael Smiley, Ben Whishaw</t>
  </si>
  <si>
    <t>Koya Kamura</t>
  </si>
  <si>
    <t>Roschdy Zem, Kyung Soon Jung, Mi-hyeon Park, Tae-ho Ryu, Bella Kim, Gong Do-yu</t>
  </si>
  <si>
    <t>Dev Patel, Anil Kapoor, Saurabh Shukla, Rajendranath Zutshi, Jeneva Talwar, Freida Pinto, Irrfan Khan</t>
  </si>
  <si>
    <t>La tulipe noire</t>
  </si>
  <si>
    <t>Christian Jaque</t>
  </si>
  <si>
    <t>Alain Delon, Virna Lisi, Dawn Addams, Adolfo Marsillach, Akim Tamiroff</t>
  </si>
  <si>
    <t>Lucian Pintilie</t>
  </si>
  <si>
    <t>Victor Rebengiuc, Mariana Mihuţ, Ştefan Iordache, Dorel Vişan, Gheorghe Dinică</t>
  </si>
  <si>
    <t>Tobey Maguire, Kristen Dunst, Alfred Molina</t>
  </si>
  <si>
    <t>Wildcat</t>
  </si>
  <si>
    <t>Ethan Hawke</t>
  </si>
  <si>
    <t>Maya Hawke, Liam Neeson, Laura Linney, Steve Zahn, Vincent D'Onofrio, Alessandro Nivola</t>
  </si>
  <si>
    <t>The Best Christmas Pageant Ever</t>
  </si>
  <si>
    <t>Dallas Jenkins</t>
  </si>
  <si>
    <t>Judy Greer, Lauren Graham, Elizabeth Tabish, Kirk B.R. Woller, Stephanie Sy, Pete Holmes</t>
  </si>
  <si>
    <t>Nightbitch</t>
  </si>
  <si>
    <t>Amy Adams, Scoot McNairy, Jessica Harper, Zoe Chao, Kerry O'Malley, Ella Thomas</t>
  </si>
  <si>
    <t>Roofman</t>
  </si>
  <si>
    <t>Derek Cianfrance</t>
  </si>
  <si>
    <t>Channing Tatum, Kirsten Dunst, Juno Temple, Ben Mendelsohn, Peter Dinklage, Melonie Diaz</t>
  </si>
  <si>
    <t>Narrow Margin</t>
  </si>
  <si>
    <t>Peter Hyams</t>
  </si>
  <si>
    <t>Gene Hackman, Anne Archer, James B. Sikking, J. T. Walsh, M. Emmet Walsh</t>
  </si>
  <si>
    <t>Winter's Tale</t>
  </si>
  <si>
    <t>Akiva Goldsman</t>
  </si>
  <si>
    <t>Colin Farrell, Jessica Brown Findlay, Jennifer Connelly, Russell Crowe, Will Smith, Kevin Durand, William Hurt</t>
  </si>
  <si>
    <t>Alex Proyas</t>
  </si>
  <si>
    <t>Rufus Sewell, William Hurt, Kiefer Sutherland, Jennifer Connelly, Richard O'Brien, Ian Richardson</t>
  </si>
  <si>
    <t>The Last House on the Left</t>
  </si>
  <si>
    <t>Dennis Iliadis</t>
  </si>
  <si>
    <t>Garret Dillahunt, Michael Bowen, Josh Cox, Riki Lindhome, Aaron Paul, Sara Paxton, Monica Potter, Tony Goldwyn</t>
  </si>
  <si>
    <t>Bumblebee</t>
  </si>
  <si>
    <t>Travis Knight</t>
  </si>
  <si>
    <t>Hailee Steinfeld, John Cena, Angela Bassett, Justin Theroux, Peter Cullen, Pamela Adlon</t>
  </si>
  <si>
    <t>Twelve Monkeys</t>
  </si>
  <si>
    <t>Terry Gilliam</t>
  </si>
  <si>
    <t>Bruce Willis, Brad Pitt, Madeleine Stowe</t>
  </si>
  <si>
    <t>Radu Jude</t>
  </si>
  <si>
    <t>Şerban Pavlu, Gabriel Spahiu, Mihaela Sîrbu, Stela Popescu, Alexandru Arşinel, Tamara Buciuceanu</t>
  </si>
  <si>
    <t>Andreea Boşneag, Violeta Haret, Vasile Muraru, Doru Cătănescu, Alexandru Georgescu, Diana Gheorghian, Bogdan Marhodin, Şerban Pavlu, Luminiţa Stoianovici, Andi Vasluianu</t>
  </si>
  <si>
    <t>Masca de argint</t>
  </si>
  <si>
    <t>Gheorghe Vitanidis</t>
  </si>
  <si>
    <t>Coca Andronescu, Marga Barbu, Ion Besoiu, Ovidiu Iuliu Moldovan, Marin Moraru, George Motoi, Florin Piersic</t>
  </si>
  <si>
    <t>Colierul de turcoaze</t>
  </si>
  <si>
    <t>Florin Piersic, Marga Barbu, Ion Besoiu, Olga Delia Mateescu, Marina Procopie, Alexandru Repan</t>
  </si>
  <si>
    <t>Ron Howard</t>
  </si>
  <si>
    <t>Daniel Brühl, Chris Hemsworth, Olivia Wilde, Natalie Dormer, Tom Wlaschiha, Alexandra Maria Lara</t>
  </si>
  <si>
    <t>Furiosa: A Mad Max Saga</t>
  </si>
  <si>
    <t>George Miller</t>
  </si>
  <si>
    <t>Anya Taylor-Joy, Chris Hemsworth, Tom Burke, Alyla Browne</t>
  </si>
  <si>
    <t>Pelé: Birth of a Legend</t>
  </si>
  <si>
    <t>Jeff Zimbalist</t>
  </si>
  <si>
    <t>Vincent D'Onofrio, Diego Boneta, Colm Meaney, Seu Jorge, Milton Gonçalves, Tonya Cornelisse</t>
  </si>
  <si>
    <t>Happyend</t>
  </si>
  <si>
    <t>Neo Sora</t>
  </si>
  <si>
    <t>Makiko Watanabe, Shirô Sano, Ayumu Nakajima, Motomasa Okui, Eigi Kodaka, Kosuke Tanaka</t>
  </si>
  <si>
    <t>Hans-Christian Schmid</t>
  </si>
  <si>
    <t>Sandra Huller, Burghart Klaussner, Imogen Kogge, Anna Blomeier, Nicholas Reinke</t>
  </si>
  <si>
    <t>Uma Thurman, David Carradine, Lucy Liu</t>
  </si>
  <si>
    <t>Uma Thurman, David Carradine, Daryl Hannah, Michael Madsen</t>
  </si>
  <si>
    <t>Keyke mahboobe man / My Favourite Cake</t>
  </si>
  <si>
    <t>Maryam Moqadam</t>
  </si>
  <si>
    <t>Lili Farhadpour, Esmaeel Mehrabi, Mohammad Heidari, Melika Pazouki</t>
  </si>
  <si>
    <t>Doug Liman</t>
  </si>
  <si>
    <t>Matt Damon, Franka Potente, Julia Stiles</t>
  </si>
  <si>
    <t>Matthew Vaughn</t>
  </si>
  <si>
    <t>Colin Firth, Michael Caine, Taron Egerton, Samuel L. Jackson, Mark Strong</t>
  </si>
  <si>
    <t>The French Connection</t>
  </si>
  <si>
    <t>William Friedkin</t>
  </si>
  <si>
    <t>Gene Hackmann, Roy Scheider, Fernando Rey</t>
  </si>
  <si>
    <t>Cristi Puiu</t>
  </si>
  <si>
    <t>Mimi Brănescu, Dana Dogaru, Sorin Medeleni, Ana Ciontea, Judith State, Marin Grigore, Rolando Matsangos, Cătălina Moga, Ilona Brezoianu, Mirela Apostu, Eugenia Bosânceanu, Tatiana Iekel</t>
  </si>
  <si>
    <t>Agentul straniu</t>
  </si>
  <si>
    <t>Savel Stiopul</t>
  </si>
  <si>
    <t>Florin Piersic, Radu Beligan, Maria Clara Sebök, Violeta Andrei, Ion Besoiu, Emanoil Petruţ</t>
  </si>
  <si>
    <t>The Devils</t>
  </si>
  <si>
    <t>Ken Russell</t>
  </si>
  <si>
    <t>Vanessa Redgrave, Oliver Reed, Dudley Sutton</t>
  </si>
  <si>
    <t>An American in Paris</t>
  </si>
  <si>
    <t>Vincente Minnelli</t>
  </si>
  <si>
    <t>Gene Kelly, Leslie Caron, Oscar Levant</t>
  </si>
  <si>
    <t>Hana rokushô ga akeru hi ni / A New Dawn</t>
  </si>
  <si>
    <t>Yoshitoshi Shinomiya</t>
  </si>
  <si>
    <t>voci: Riku Hagiwara, Kotone Furukawa, Miyu Irino, Takashi Okabe</t>
  </si>
  <si>
    <t>Hana Jušić</t>
  </si>
  <si>
    <t>Manuela Martelli, Ana Marija Veselčić, Filip Durić, Mauro Ercegović Gracin, Nikša Butijer, Bogdan Farcaș, Vinko Kraljevic</t>
  </si>
  <si>
    <t>26.06.2026 28.06.2026</t>
  </si>
  <si>
    <t>Leonora im Morgenlicht / Leonora in the Morning Light</t>
  </si>
  <si>
    <t>Thorsten Klein, Lena Vurma</t>
  </si>
  <si>
    <t>Olivia Vinall, Alexander Scheer, Ryan Gage, Cassandra Ciangherotti, István Teglas, Catalin Jugravu</t>
  </si>
  <si>
    <t>Den sidste viking / The Last Viking</t>
  </si>
  <si>
    <t>Anders Thomas Jensen</t>
  </si>
  <si>
    <t>Mads Mikkelsen, Nikolaj Lie Kaas, Sofie Gråbøl, Lars Ranthe, Nicolas Bro, Anette Støvelbæk</t>
  </si>
  <si>
    <t>Tudor Cristian Jurgiu</t>
  </si>
  <si>
    <t>Denisa Vrajă, Vlad Furtună, Mara Diaconu Ducica, Sofia Vasiliu, Steliana Bălăcianu, Sorin Tofan</t>
  </si>
  <si>
    <t>Maria Popistașu, Alex Baciu</t>
  </si>
  <si>
    <t>Maria Popistașu, Nicoleta Hâncu, Victoria Răileanu, Ionel Mihăilescu, Lucreția Mândric, Ioana Blaj</t>
  </si>
  <si>
    <t>01.07.2026 02.07.2026</t>
  </si>
  <si>
    <t>Maura Delpero</t>
  </si>
  <si>
    <t>Tommaso Ragno, Martina Scrinzi, Giuseppe De Domenico, Roberta Rovelli, Carlotta Gamba, Orietta Notari, Sara Serraiocco</t>
  </si>
  <si>
    <t>Ion Fiscuteanu, Luminiţa Gheorghiu, Gabriel Spahiu, Doru Ana</t>
  </si>
  <si>
    <t>Gábor Holtai</t>
  </si>
  <si>
    <t>Rozi Lovas, Áron Molnár, Tibor Szervét, Bettina Józsa, István Znamenák, Dorka Gryllus</t>
  </si>
  <si>
    <t>Amélie Bonnin</t>
  </si>
  <si>
    <t>Juliette Armanet, Bastien Bouillon, François Rollin, Tewfik Jallab, Dominique Blanc, Mhamed Arezki, Pierre-Antoine Billon, Ludovic Berthillot, Amandine Dewasmes</t>
  </si>
  <si>
    <t>Tuner</t>
  </si>
  <si>
    <t>Daniel Roher</t>
  </si>
  <si>
    <t>Leo Woodal, Dustin Hoffman, Havana Rose Liu, Lior Raz, Tovah Feldshuh, Jean Reno</t>
  </si>
  <si>
    <t>Árva / Orphan</t>
  </si>
  <si>
    <t>László Nemes</t>
  </si>
  <si>
    <t>Andrea Waskovics, Grégory Gadebois, Hermina Fátyol, Bojtorján Barabas, Sándor Zsótér, Judit Schell</t>
  </si>
  <si>
    <t>Malul vânăt / A River's Gaze</t>
  </si>
  <si>
    <t>Andreea Cristina Borțun</t>
  </si>
  <si>
    <t>Mihaela Subțirică, Vasile Pavel, Eliza Bercu, Iulian Postelnicu, Ștefan Costea, Nicu Mihoc</t>
  </si>
  <si>
    <t>Marjane Satrapi, Vincent Paronnaud</t>
  </si>
  <si>
    <t>voci: Chiara Mastroianni, Catherine Deneuve, Danielle Darrieux, Simon Abkarian, Gabrielle Lopes</t>
  </si>
  <si>
    <t>Nikolaj Arcel</t>
  </si>
  <si>
    <t>Mikkel Boe Folsgaard, Mads Mikkelsen, David Dencik, Alicia Vikander, Trine Dyrholm, Cyron Bjorn Melville, Bent Mejding</t>
  </si>
  <si>
    <t>Thomas Vinterberg</t>
  </si>
  <si>
    <t>Mads Mikkelsen, Thomas Bo Larsen, Lars Ranthe, Magnus Millang, Maria Bonnevie, Helene Reingaard Neumann, Susse Wold</t>
  </si>
  <si>
    <t>Les années Super-8</t>
  </si>
  <si>
    <t>Annie Ernaux, David Ernaux-Briot</t>
  </si>
  <si>
    <t>Annie Ernaux, Blanche Madeleine Dumenil Duchesne, Dominique Ernaux, Éric Ernaux, Philippe Ernaux, David Ernaux-Briot</t>
  </si>
  <si>
    <t>Chocolate</t>
  </si>
  <si>
    <t>Claire Denis</t>
  </si>
  <si>
    <t>Isaach De Bankolé, Giulia Boschi, François Cluzet, Kenneth Cranham, Didier Flamand, Mireille Perrier, Jean-Claude Adelin</t>
  </si>
  <si>
    <t>Chambre 999</t>
  </si>
  <si>
    <t>Lubna Playoust</t>
  </si>
  <si>
    <t>Wim Wenders, Audrey Diwan, David Cronenberg, Joachim Trier, Shannon Murphy, James Gray, Arnaud Desplechin, Lynne Ramsay, Asghar Farhadi, Nadav Lapid, Claire Denis, Davy Chou, Baz Luhrmann, Alice Winocour, Ayo Akingbade, Olivier Assayas, Paolo Sorrentino, Agnès Jaoui, Kirill Serebrennikov, Cristian Mungiu, Ali Cherri, Monia Chokri</t>
  </si>
  <si>
    <t>Cleo de cinq a sept</t>
  </si>
  <si>
    <t>Agnès Varda</t>
  </si>
  <si>
    <t>Corinne Marchand, Antoine Bourseiller, Dominique Davray</t>
  </si>
  <si>
    <t>Les créatures</t>
  </si>
  <si>
    <t>Catherine Deneuve, Michel Piccoli, Eva Dahlbeck, Jacques Charrier, Nino Castelnuovo, Nicole Courcel, Marie-France Mignal</t>
  </si>
  <si>
    <t>L'une chante, l'autre pas</t>
  </si>
  <si>
    <t>Valérie Mariesse, Thérèse Liotard, Giséle Halimi, Ali Raffi, Francis Lemaire</t>
  </si>
  <si>
    <t>Varda par Agnès</t>
  </si>
  <si>
    <t>Didier Rouget</t>
  </si>
  <si>
    <t>Agnès Varda, Sandrine Bonnaire, Hervé Chandès, Nurith Aviv</t>
  </si>
  <si>
    <t>Le roi des aulnes / Craiul ielelor</t>
  </si>
  <si>
    <t>Marie-Louise Iribe</t>
  </si>
  <si>
    <t>Joe Hamman, Mary Costes, Raymond Lapon, Rosa Bertens</t>
  </si>
  <si>
    <t>Charlotte Wells</t>
  </si>
  <si>
    <t>Paul Mescal, Frankie Corio, Celia Rowlson-Hall</t>
  </si>
  <si>
    <t>Celine Song</t>
  </si>
  <si>
    <t>Greta Lee, Teo Yoo, John Magaro, Ji Hye Yoon, Choi Won-young, Min Young Ahn, Jojo T. Gibbs</t>
  </si>
  <si>
    <t>The Goddess of 1967</t>
  </si>
  <si>
    <t>Clara Law</t>
  </si>
  <si>
    <t>Rose Byrne, Rikiya Kurokawa, Elise McCredie, Nicholas Hope, Tina Bursill, Tim Richards, Harry Lawrence</t>
  </si>
  <si>
    <t>Sans Soleil</t>
  </si>
  <si>
    <t>Chris Marker</t>
  </si>
  <si>
    <t>Amilcar Cabral, Florence Delay, Arielle Dombasle</t>
  </si>
  <si>
    <t>Brise-glace</t>
  </si>
  <si>
    <t>Jean Rouch, Raúl Ruiz, Titte Törnroth</t>
  </si>
  <si>
    <t>Jacques Wenger, Ewin Hansen, Jan-Cedric Hansen, Yves Leroy, Claude Becker, Alain Halle-Halle, Jean-François Lapalus, Alain Rimoux, Jean Rouch, Raúl Ruiz, Titte Törnroth</t>
  </si>
  <si>
    <t>Le fond de l'air est rouge</t>
  </si>
  <si>
    <t>voci: Laurence Guvillier, Davos Hanich, Francois Maspero, Yves Montand, Francois Perier, Jorge Semprun, Simone Signoret, Jim Broadbent, Cyril Cusack</t>
  </si>
  <si>
    <t>Paris 1900 (docu)</t>
  </si>
  <si>
    <t>Nicole Vedrès</t>
  </si>
  <si>
    <t>Claude Dauphin, René Alexandre, Guillaume Apollinaire</t>
  </si>
  <si>
    <t>The Edge of Seventeen</t>
  </si>
  <si>
    <t>Haley Lu Richardson, Hailee Steinfeld, Blake Jenner, Woody Harrelson, Kyra Sedgwick, Meredith Monroe</t>
  </si>
  <si>
    <t>Billy Cudrup, Kate Hudson, Frances McDormand</t>
  </si>
  <si>
    <t>Booksmart</t>
  </si>
  <si>
    <t>Olivia Wilde</t>
  </si>
  <si>
    <t>Kaitlyn Dever, Beanie Feldstein, Jessica Williams, Will Forte, Lisa Kudrow, Jason Sudeikis</t>
  </si>
  <si>
    <t>American Pie</t>
  </si>
  <si>
    <t>Paul Weitz</t>
  </si>
  <si>
    <t>Jason Biggs, Chris Klein, Shannon Elizabeth</t>
  </si>
  <si>
    <t>Ellar Coltrane, Ethan Hawke, Patricia Arquette, Lorelei Linklater, Elijah Smith, Nick Krause, Sam Dillon, Tom McTigue, Zoe Graham</t>
  </si>
  <si>
    <t>The Perks of Being a Wallflower</t>
  </si>
  <si>
    <t>Stephen Chbosky</t>
  </si>
  <si>
    <t>Emma Watson, Logan Lerman, Nina Dobrev, Ezra Miller, Mae Whitman, Paul Rudd, Melanie Lynskey</t>
  </si>
  <si>
    <t>Rirī Shushu no Subete / All About Lily Chou-Chou</t>
  </si>
  <si>
    <t>Shunji Iwai</t>
  </si>
  <si>
    <t>Hayato Ichihara, Shugo Oshinari, Ayumi Ito, Yū Aoi, Izumi Inamori, Takao Osawa, Ryo Katsuji</t>
  </si>
  <si>
    <t>My Own Country</t>
  </si>
  <si>
    <t>Mira Nair</t>
  </si>
  <si>
    <t>Naveen Andrews, Marisa Tomei, Gleene Headly</t>
  </si>
  <si>
    <t>She's the Man</t>
  </si>
  <si>
    <t>Andy Fickman</t>
  </si>
  <si>
    <t>Amanda Bynes, Channing Tatum, Laura Ramsey, Robert Hoffman</t>
  </si>
  <si>
    <t>Zendaya, Josh O'Connor, Mike Faist, Jake Jensen</t>
  </si>
  <si>
    <t>Southpaw</t>
  </si>
  <si>
    <t>Jake Gyllenhaal, Rachel McAdams, Naomie Harris, Rita Ora, Forest Whitaker, 50 Cent, Beau Knapp, Oona Laurence</t>
  </si>
  <si>
    <t>Bennett Miller</t>
  </si>
  <si>
    <t>Brad Pitt, Jonah Hill, Philip Seymour Hoffman, Robin Wright, Chris Pratt, Kathryn Morris, Tammy Blanchard</t>
  </si>
  <si>
    <t>Space Jam</t>
  </si>
  <si>
    <t>Joe Pytka</t>
  </si>
  <si>
    <t>Michael Jordan, Bugs Bunny</t>
  </si>
  <si>
    <t>Coach Carter</t>
  </si>
  <si>
    <t>Thomas Carter</t>
  </si>
  <si>
    <t>Samuel L. Jackson, Rob Brown, Robert Richard, Rick Gonzalez, Nana Gbewonyo, Antwon Tanner, Channing Tatum, Ashanti</t>
  </si>
  <si>
    <t>Sean Durkin</t>
  </si>
  <si>
    <t>Zac Efron, Jeremy Allen White, Harris Dickinson, Maura Tierney, Stanley Simons, Holt McCallany, Lily James</t>
  </si>
  <si>
    <t>King Richard</t>
  </si>
  <si>
    <t>Reinaldo Marcus Green</t>
  </si>
  <si>
    <t>Will Smith, Aunjanue Ellis, Jon Bernthal, Saniyya Sidne, Erin Cummings, Dylan McDermott, Tony Goldwyn, Susie Abromeit</t>
  </si>
  <si>
    <t>I, Tonya</t>
  </si>
  <si>
    <t>Craig Gillespie</t>
  </si>
  <si>
    <t>Margot Robbie, Allison Janney, Sebastian Stan, Bojana Novakovic, Bobby Cannavale, Julianne Nicholson</t>
  </si>
  <si>
    <t>John Lee Hancock</t>
  </si>
  <si>
    <t xml:space="preserve">Sandra Bullock, Kathy Bates, Tim McGraw </t>
  </si>
  <si>
    <t>Federico Fellini</t>
  </si>
  <si>
    <t>Marcello Mastroianni, Anita Ekberg, Anouk Aimée</t>
  </si>
  <si>
    <t>Jean-Luc Godard</t>
  </si>
  <si>
    <t>Jean-Paul Belmondo, Jean Seberg, Daniel Boulanger</t>
  </si>
  <si>
    <t>Russell Crowe, Fredie Highmore, Marilon Cotillard, Albert Finney, Abbie Cornish</t>
  </si>
  <si>
    <t>Giuseppe Tornatore</t>
  </si>
  <si>
    <t>Jacques Perrin, Marco Leonardi, Philippe Noiret, Leopoldo Trieste, Agnese Nano, Salvatore Cascio, Antonella Attili, Enzo Cannavale, Isa Danieli, Leo Gullotta</t>
  </si>
  <si>
    <t>Les quatre cents coups</t>
  </si>
  <si>
    <t>François Truffaut</t>
  </si>
  <si>
    <t>Jean-Pierre Leaud, Albert Remy, Claire Maurier, Jeanne Moreau</t>
  </si>
  <si>
    <t>Kane Parsons</t>
  </si>
  <si>
    <t>Chiwetel Ejiofor, Renate Reinsve, Mark Duplass, Finn Bennett, Lukita Maxwell, Avan Jogia, Chelah Horsdal</t>
  </si>
  <si>
    <t>Disclosure Day</t>
  </si>
  <si>
    <t>Josh O'Connor, Emily Blunt, Colman Domingo, Colin Firth, Eve Hewson, Wyatt Russell</t>
  </si>
  <si>
    <t>In the Grey</t>
  </si>
  <si>
    <t>Guy Ritchie</t>
  </si>
  <si>
    <t>Jake Gyllenhaal, Eiza González, Henry Cavill, Rosamund Pike, Fisher Stevens, Kristofer Hivju</t>
  </si>
  <si>
    <t>Toy Story 5</t>
  </si>
  <si>
    <t>Andrew Stanton</t>
  </si>
  <si>
    <t>voci: Tom Hanks, Greta Lee, Tim Allen, Ernie Hudson, Joan Cusack, Keanu Reeves</t>
  </si>
  <si>
    <t>Minions &amp; Monsters</t>
  </si>
  <si>
    <t>Pierre Coffin, Patrick Delage</t>
  </si>
  <si>
    <t>voci: Zoey Deutch, Bobby Moynihan, Allison Janney</t>
  </si>
  <si>
    <t>The Invite</t>
  </si>
  <si>
    <t>Seth Rogen, Edward Norton, Olivia Wilde, Penélope Cruz, Mel Powell, Skip Howland</t>
  </si>
  <si>
    <t>The Devil Wears Prada 2</t>
  </si>
  <si>
    <t>David Frankel</t>
  </si>
  <si>
    <t>Meryl Streep, Anne Hathaway, Emily Blunt, Stanley Tucci, Lucy Liu, Lady Gaga, Justin Theroux, Kenneth Branagh</t>
  </si>
  <si>
    <t>26.06.2026 27.06.2026 28.06.2026 29.06.2026 30.06.2026</t>
  </si>
  <si>
    <t>Michael</t>
  </si>
  <si>
    <t>Colman Domingo, Jaafar Jackson, Juliano Valdi, Kat Graham, Miles Teller, Nia Long</t>
  </si>
  <si>
    <t>Christian Petzold</t>
  </si>
  <si>
    <t>Paula Beer, Barbara Auer, Matthias Brandt, Enno Trebs, Christian Koerner, Victoire Laly</t>
  </si>
  <si>
    <t>27.06.2026 28.06.2026</t>
  </si>
  <si>
    <t>29.06.2026 30.06.2026 01.07.2026</t>
  </si>
  <si>
    <t>26.06.2026 29.06.2026 01.07.2026 02.07.2026</t>
  </si>
  <si>
    <t>27.06.2026 28.06.2026 30.06.2026</t>
  </si>
  <si>
    <t>26.06.2026 27.06.2026 28.06.2026 30.06.2026 01.07.2026 02.07.2026</t>
  </si>
  <si>
    <t>30.06.2026 01.07.2026 02.07.2026</t>
  </si>
  <si>
    <t>Hoppers</t>
  </si>
  <si>
    <t>Daniel Chong</t>
  </si>
  <si>
    <t>voci: Jon Hamm, Bobby Moynihan, Piper Curda, Meryl Streep, Dave Franco, Kathy Najimy</t>
  </si>
  <si>
    <t>Star Wars: The Mandalorian and Grogu</t>
  </si>
  <si>
    <t>Jon Favreau</t>
  </si>
  <si>
    <t>Pedro Pascal, Sigourney Weaver, Martin Scorsese, Jeremy Allen White, Jonny Coyne, Hemky Madera</t>
  </si>
  <si>
    <t>Gore Verbinski</t>
  </si>
  <si>
    <t>Johnny Deep, Orlando Bloom, Keira Knightley</t>
  </si>
  <si>
    <t>00,35 (vineri spre sîmbătă)</t>
  </si>
  <si>
    <t>00,40 (vineri spre sîmbătă)</t>
  </si>
  <si>
    <t>00,20 (sîmbătă spre duminică)</t>
  </si>
  <si>
    <t>00,30 (sîmbătă spre duminică)</t>
  </si>
  <si>
    <t>00,55 (sîmbătă spre duminică)</t>
  </si>
  <si>
    <t>00,05 (duminică spre luni)</t>
  </si>
  <si>
    <t>00,15 (duminică spre luni)</t>
  </si>
  <si>
    <t>00,25 (duminică spre luni)</t>
  </si>
  <si>
    <t>00,40 (duminică spre luni)</t>
  </si>
  <si>
    <t>00,45 (duminică spre luni)</t>
  </si>
  <si>
    <t>00,25 (luni spre marți)</t>
  </si>
  <si>
    <t>00,35 (luni spre marți)</t>
  </si>
  <si>
    <t>00,40 (luni spre marți)</t>
  </si>
  <si>
    <t>00,15 (marți spre miercuri)</t>
  </si>
  <si>
    <t>00,55 (marți spre miercuri)</t>
  </si>
  <si>
    <t>00,05 (miercuri spre joi)</t>
  </si>
  <si>
    <t>00,15 (miercuri spre joi)</t>
  </si>
  <si>
    <t>00,40 (miercuri spre joi)</t>
  </si>
  <si>
    <t>00,05 (joi spre vineri)</t>
  </si>
  <si>
    <t>00,30 (joi spre vineri)</t>
  </si>
  <si>
    <t>00,55 (joi spre vineri)</t>
  </si>
  <si>
    <t>01,05 (miercuri spre joi)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</si>
</sst>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4" x14ac:knownFonts="1">
    <font>
      <sz val="11"/>
      <color theme="1"/>
      <name val="Aptos Narrow"/>
      <family val="2"/>
      <scheme val="minor"/>
    </font>
    <font>
      <u/>
      <sz val="11"/>
      <color theme="10"/>
      <name val="Aptos Narrow"/>
      <family val="2"/>
      <scheme val="minor"/>
    </font>
    <font>
      <sz val="9"/>
      <name val="Times New Roman"/>
      <family val="1"/>
    </font>
    <font>
      <i/>
      <sz val="9"/>
      <name val="Times New Roman"/>
      <family val="1"/>
    </font>
    <font>
      <b/>
      <sz val="9"/>
      <color indexed="9"/>
      <name val="Times New Roman"/>
      <family val="1"/>
    </font>
    <font>
      <b/>
      <sz val="9"/>
      <name val="Times New Roman"/>
      <family val="1"/>
    </font>
    <font>
      <u/>
      <sz val="9"/>
      <color indexed="12"/>
      <name val="Times New Roman"/>
      <family val="1"/>
    </font>
    <font>
      <u/>
      <sz val="9"/>
      <color theme="10"/>
      <name val="Times New Roman"/>
      <family val="1"/>
    </font>
    <font>
      <sz val="9"/>
      <color indexed="9"/>
      <name val="Times New Roman"/>
      <family val="1"/>
    </font>
    <font>
      <sz val="9"/>
      <color theme="10"/>
      <name val="Times New Roman"/>
      <family val="1"/>
    </font>
    <font>
      <sz val="10"/>
      <name val="Arial"/>
      <family val="2"/>
    </font>
    <font>
      <b/>
      <sz val="9"/>
      <color indexed="16"/>
      <name val="Times New Roman"/>
      <family val="1"/>
    </font>
    <font>
      <b/>
      <sz val="9"/>
      <color indexed="8"/>
      <name val="Times New Roman"/>
      <family val="1"/>
    </font>
    <font>
      <sz val="9"/>
      <color indexed="16"/>
      <name val="Times New Roman"/>
      <family val="1"/>
    </font>
  </fonts>
  <fills count="4">
    <fill>
      <patternFill patternType="none"/>
    </fill>
    <fill>
      <patternFill patternType="gray125"/>
    </fill>
    <fill>
      <patternFill patternType="solid">
        <fgColor indexed="47"/>
        <bgColor indexed="64"/>
      </patternFill>
    </fill>
    <fill>
      <patternFill patternType="solid">
        <fgColor indexed="9"/>
        <bgColor indexed="64"/>
      </patternFill>
    </fill>
  </fills>
  <borders count="19">
    <border>
      <left/>
      <right/>
      <top/>
      <bottom/>
      <diagonal/>
    </border>
    <border>
      <left/>
      <right/>
      <top/>
      <bottom style="medium">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s>
  <cellStyleXfs count="4">
    <xf numFmtId="0" fontId="0" fillId="0" borderId="0"/>
    <xf numFmtId="0" fontId="1" fillId="0" borderId="0" applyNumberFormat="0" applyFill="0" applyBorder="0" applyAlignment="0" applyProtection="0"/>
    <xf numFmtId="0" fontId="6" fillId="0" borderId="0" applyNumberFormat="0" applyFill="0" applyBorder="0" applyAlignment="0" applyProtection="0">
      <alignment vertical="top"/>
      <protection locked="0"/>
    </xf>
    <xf numFmtId="0" fontId="10" fillId="0" borderId="0"/>
  </cellStyleXfs>
  <cellXfs count="66">
    <xf numFmtId="0" fontId="0" fillId="0" borderId="0" xfId="0"/>
    <xf numFmtId="0" fontId="2" fillId="0" borderId="0" xfId="0" applyFont="1" applyAlignment="1">
      <alignment horizontal="left"/>
    </xf>
    <xf numFmtId="0" fontId="2" fillId="0" borderId="0" xfId="0" applyFont="1" applyAlignment="1">
      <alignment horizontal="center" wrapText="1"/>
    </xf>
    <xf numFmtId="0" fontId="2" fillId="0" borderId="0" xfId="0" applyFont="1" applyAlignment="1">
      <alignment horizontal="center"/>
    </xf>
    <xf numFmtId="0" fontId="3" fillId="0" borderId="0" xfId="0" applyFont="1"/>
    <xf numFmtId="1" fontId="2" fillId="2" borderId="0" xfId="0" applyNumberFormat="1" applyFont="1" applyFill="1" applyAlignment="1">
      <alignment horizontal="left" vertical="center" wrapText="1"/>
    </xf>
    <xf numFmtId="1" fontId="2" fillId="2" borderId="0" xfId="0" applyNumberFormat="1" applyFont="1" applyFill="1" applyAlignment="1">
      <alignment horizontal="center" vertical="center" wrapText="1"/>
    </xf>
    <xf numFmtId="0" fontId="2" fillId="2" borderId="0" xfId="0" applyFont="1" applyFill="1" applyAlignment="1">
      <alignment horizontal="left" vertical="center"/>
    </xf>
    <xf numFmtId="0" fontId="2" fillId="2" borderId="0" xfId="0" applyFont="1" applyFill="1" applyAlignment="1">
      <alignment horizontal="center" vertical="center"/>
    </xf>
    <xf numFmtId="0" fontId="4" fillId="0" borderId="0" xfId="0" applyFont="1" applyAlignment="1">
      <alignment horizontal="left" vertical="center"/>
    </xf>
    <xf numFmtId="1" fontId="2" fillId="0" borderId="0" xfId="0" applyNumberFormat="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center" vertical="center"/>
    </xf>
    <xf numFmtId="164" fontId="2" fillId="0" borderId="0" xfId="0" applyNumberFormat="1" applyFont="1" applyAlignment="1">
      <alignment horizontal="left" vertical="center"/>
    </xf>
    <xf numFmtId="0" fontId="2" fillId="0" borderId="0" xfId="0" applyFont="1" applyAlignment="1">
      <alignment vertical="center"/>
    </xf>
    <xf numFmtId="0" fontId="3" fillId="0" borderId="0" xfId="0" applyFont="1" applyAlignment="1">
      <alignment vertical="center"/>
    </xf>
    <xf numFmtId="0" fontId="5" fillId="0" borderId="1" xfId="0" applyFont="1" applyBorder="1" applyAlignment="1">
      <alignment horizontal="left" vertical="center"/>
    </xf>
    <xf numFmtId="1" fontId="5" fillId="2" borderId="2" xfId="0" applyNumberFormat="1" applyFont="1" applyFill="1" applyBorder="1" applyAlignment="1">
      <alignment horizontal="left" vertical="center" wrapText="1"/>
    </xf>
    <xf numFmtId="1" fontId="5" fillId="2" borderId="2" xfId="0" applyNumberFormat="1" applyFont="1" applyFill="1" applyBorder="1" applyAlignment="1">
      <alignment horizontal="center" vertical="center" wrapText="1"/>
    </xf>
    <xf numFmtId="0" fontId="5" fillId="2" borderId="3" xfId="0" applyFont="1" applyFill="1" applyBorder="1" applyAlignment="1">
      <alignment horizontal="left" vertical="center"/>
    </xf>
    <xf numFmtId="0" fontId="5" fillId="2" borderId="4" xfId="0" applyFont="1" applyFill="1" applyBorder="1" applyAlignment="1">
      <alignment horizontal="left"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3" fillId="0" borderId="0" xfId="0" applyFont="1" applyAlignment="1">
      <alignment horizontal="center" vertical="center"/>
    </xf>
    <xf numFmtId="0" fontId="2" fillId="0" borderId="7" xfId="0" applyFont="1" applyBorder="1" applyAlignment="1">
      <alignment horizontal="left"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5" fillId="0" borderId="6" xfId="0" applyFont="1" applyBorder="1" applyAlignment="1">
      <alignment horizontal="left" vertical="center"/>
    </xf>
    <xf numFmtId="1" fontId="2" fillId="0" borderId="7" xfId="0" applyNumberFormat="1" applyFont="1" applyBorder="1" applyAlignment="1">
      <alignment horizontal="center" vertical="center" wrapText="1"/>
    </xf>
    <xf numFmtId="0" fontId="2" fillId="0" borderId="7" xfId="2" applyFont="1" applyBorder="1" applyAlignment="1" applyProtection="1">
      <alignment horizontal="center" vertical="center"/>
    </xf>
    <xf numFmtId="0" fontId="2" fillId="0" borderId="7" xfId="2" applyFont="1" applyFill="1" applyBorder="1" applyAlignment="1" applyProtection="1">
      <alignment horizontal="center" vertical="center"/>
    </xf>
    <xf numFmtId="0" fontId="1" fillId="0" borderId="7" xfId="1" applyFill="1" applyBorder="1" applyAlignment="1" applyProtection="1">
      <alignment horizontal="center" vertical="center"/>
    </xf>
    <xf numFmtId="0" fontId="7" fillId="0" borderId="7" xfId="1" applyFont="1" applyBorder="1" applyAlignment="1" applyProtection="1">
      <alignment horizontal="left" vertical="top"/>
    </xf>
    <xf numFmtId="0" fontId="5" fillId="0" borderId="6" xfId="0" applyFont="1" applyBorder="1" applyAlignment="1">
      <alignment vertical="center"/>
    </xf>
    <xf numFmtId="0" fontId="8" fillId="0" borderId="0" xfId="0" applyFont="1" applyAlignment="1">
      <alignment horizontal="left"/>
    </xf>
    <xf numFmtId="0" fontId="2" fillId="0" borderId="9" xfId="0" applyFont="1" applyBorder="1" applyAlignment="1">
      <alignment horizontal="left" vertical="center"/>
    </xf>
    <xf numFmtId="0" fontId="5" fillId="2" borderId="3" xfId="0" applyFont="1" applyFill="1" applyBorder="1" applyAlignment="1">
      <alignment horizontal="center" vertical="center"/>
    </xf>
    <xf numFmtId="0" fontId="9" fillId="0" borderId="7" xfId="1" applyFont="1" applyBorder="1" applyAlignment="1">
      <alignment horizontal="left" vertical="center"/>
    </xf>
    <xf numFmtId="0" fontId="5" fillId="0" borderId="0" xfId="0" applyFont="1" applyAlignment="1">
      <alignment horizontal="left" vertical="center"/>
    </xf>
    <xf numFmtId="0" fontId="2" fillId="3" borderId="0" xfId="0" quotePrefix="1" applyFont="1" applyFill="1" applyAlignment="1">
      <alignment horizontal="left" vertical="center"/>
    </xf>
    <xf numFmtId="2" fontId="5" fillId="0" borderId="0" xfId="0" applyNumberFormat="1" applyFont="1" applyAlignment="1">
      <alignment horizontal="left" vertical="center"/>
    </xf>
    <xf numFmtId="164" fontId="2" fillId="0" borderId="0" xfId="0" applyNumberFormat="1" applyFont="1" applyAlignment="1">
      <alignment vertical="center"/>
    </xf>
    <xf numFmtId="2" fontId="11" fillId="3" borderId="0" xfId="0" applyNumberFormat="1" applyFont="1" applyFill="1" applyAlignment="1">
      <alignment horizontal="left" vertical="center"/>
    </xf>
    <xf numFmtId="1" fontId="12" fillId="3" borderId="0" xfId="0" applyNumberFormat="1" applyFont="1" applyFill="1" applyAlignment="1">
      <alignment horizontal="left" vertical="center"/>
    </xf>
    <xf numFmtId="0" fontId="2" fillId="3" borderId="0" xfId="0" applyFont="1" applyFill="1" applyAlignment="1">
      <alignment vertical="center"/>
    </xf>
    <xf numFmtId="0" fontId="2" fillId="3" borderId="0" xfId="0" applyFont="1" applyFill="1" applyAlignment="1">
      <alignment horizontal="center" vertical="center"/>
    </xf>
    <xf numFmtId="0" fontId="2" fillId="0" borderId="0" xfId="0" applyFont="1" applyAlignment="1">
      <alignment horizontal="left" vertical="center" wrapText="1"/>
    </xf>
    <xf numFmtId="2" fontId="13" fillId="3" borderId="0" xfId="0" applyNumberFormat="1" applyFont="1" applyFill="1" applyAlignment="1">
      <alignment horizontal="left" vertical="center"/>
    </xf>
    <xf numFmtId="1" fontId="6" fillId="3" borderId="0" xfId="2" applyNumberFormat="1" applyFill="1" applyAlignment="1" applyProtection="1">
      <alignment horizontal="left" vertical="center"/>
    </xf>
    <xf numFmtId="0" fontId="2" fillId="2" borderId="10" xfId="0" applyFont="1" applyFill="1" applyBorder="1" applyAlignment="1">
      <alignment vertical="center"/>
    </xf>
    <xf numFmtId="1" fontId="2" fillId="2" borderId="10" xfId="0" applyNumberFormat="1" applyFont="1" applyFill="1" applyBorder="1" applyAlignment="1">
      <alignment vertical="center" wrapText="1"/>
    </xf>
    <xf numFmtId="0" fontId="2" fillId="2" borderId="10" xfId="0" applyFont="1" applyFill="1" applyBorder="1" applyAlignment="1">
      <alignment horizontal="left" vertical="center"/>
    </xf>
    <xf numFmtId="0" fontId="2" fillId="2" borderId="10" xfId="0" applyFont="1" applyFill="1" applyBorder="1" applyAlignment="1">
      <alignment horizontal="center" vertical="center"/>
    </xf>
    <xf numFmtId="0" fontId="5" fillId="0" borderId="11" xfId="0" applyFont="1" applyBorder="1" applyAlignment="1">
      <alignment horizontal="left" vertical="center"/>
    </xf>
    <xf numFmtId="1" fontId="2" fillId="0" borderId="12" xfId="0" applyNumberFormat="1" applyFont="1" applyBorder="1" applyAlignment="1">
      <alignment horizontal="center" vertical="center" wrapText="1"/>
    </xf>
    <xf numFmtId="0" fontId="2" fillId="0" borderId="12" xfId="0" applyFont="1" applyBorder="1" applyAlignment="1">
      <alignment horizontal="left" vertical="center"/>
    </xf>
    <xf numFmtId="0" fontId="2" fillId="0" borderId="12" xfId="2" applyFont="1" applyBorder="1" applyAlignment="1" applyProtection="1">
      <alignment horizontal="center" vertical="center"/>
    </xf>
    <xf numFmtId="0" fontId="2" fillId="0" borderId="13" xfId="0" applyFont="1" applyBorder="1" applyAlignment="1">
      <alignment horizontal="center" vertical="center"/>
    </xf>
    <xf numFmtId="1" fontId="5" fillId="2" borderId="14" xfId="0" applyNumberFormat="1" applyFont="1" applyFill="1" applyBorder="1" applyAlignment="1">
      <alignment horizontal="left" vertical="center" wrapText="1"/>
    </xf>
    <xf numFmtId="1" fontId="5" fillId="2" borderId="14" xfId="0" applyNumberFormat="1" applyFont="1" applyFill="1" applyBorder="1" applyAlignment="1">
      <alignment horizontal="center" vertical="center" wrapText="1"/>
    </xf>
    <xf numFmtId="0" fontId="5" fillId="2" borderId="15" xfId="0" applyFont="1" applyFill="1" applyBorder="1" applyAlignment="1">
      <alignment horizontal="center" vertical="center"/>
    </xf>
    <xf numFmtId="0" fontId="5" fillId="0" borderId="16" xfId="0" applyFont="1" applyBorder="1" applyAlignment="1">
      <alignment horizontal="left" vertical="center"/>
    </xf>
    <xf numFmtId="1" fontId="2" fillId="0" borderId="17" xfId="0" applyNumberFormat="1" applyFont="1" applyBorder="1" applyAlignment="1">
      <alignment horizontal="center" vertical="center" wrapText="1"/>
    </xf>
    <xf numFmtId="0" fontId="2" fillId="0" borderId="17" xfId="0" applyFont="1" applyBorder="1" applyAlignment="1">
      <alignment horizontal="left" vertical="center"/>
    </xf>
    <xf numFmtId="0" fontId="2" fillId="0" borderId="17" xfId="2" applyFont="1" applyBorder="1" applyAlignment="1" applyProtection="1">
      <alignment horizontal="center" vertical="center"/>
    </xf>
    <xf numFmtId="0" fontId="2" fillId="0" borderId="18" xfId="0" applyFont="1" applyBorder="1" applyAlignment="1">
      <alignment horizontal="center" vertical="center"/>
    </xf>
  </cellXfs>
  <cellStyles count="4">
    <cellStyle name="Hyperlink" xfId="1" builtinId="8"/>
    <cellStyle name="Hyperlink 2" xfId="2" xr:uid="{FD3A10FB-CF65-4D72-AE3E-3D77D66E8C51}"/>
    <cellStyle name="Normal" xfId="0" builtinId="0"/>
    <cellStyle name="Normal 2" xfId="3" xr:uid="{ED86DE5A-B4BF-4EB5-81D3-310528A9B1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hyperlink" Target="https://editura.liternet.ro/" TargetMode="External"/><Relationship Id="rId3" Type="http://schemas.openxmlformats.org/officeDocument/2006/relationships/image" Target="../media/image1.emf"/><Relationship Id="rId7" Type="http://schemas.openxmlformats.org/officeDocument/2006/relationships/hyperlink" Target="http://editura.liternet.ro/" TargetMode="External"/><Relationship Id="rId2" Type="http://schemas.openxmlformats.org/officeDocument/2006/relationships/hyperlink" Target="http://www.liternet.ro/" TargetMode="External"/><Relationship Id="rId1" Type="http://schemas.openxmlformats.org/officeDocument/2006/relationships/hyperlink" Target="https://atelier.liternet.ro/" TargetMode="External"/><Relationship Id="rId6" Type="http://schemas.openxmlformats.org/officeDocument/2006/relationships/hyperlink" Target="https://agenda.liternet.ro/" TargetMode="External"/><Relationship Id="rId5" Type="http://schemas.openxmlformats.org/officeDocument/2006/relationships/hyperlink" Target="http://agenda.liternet.ro/" TargetMode="External"/><Relationship Id="rId4" Type="http://schemas.openxmlformats.org/officeDocument/2006/relationships/hyperlink" Target="https://www.liternet.ro/" TargetMode="External"/></Relationships>
</file>

<file path=xl/drawings/drawing1.xml><?xml version="1.0" encoding="utf-8"?>
<xdr:wsDr xmlns:xdr="http://schemas.openxmlformats.org/drawingml/2006/spreadsheetDrawing" xmlns:a="http://schemas.openxmlformats.org/drawingml/2006/main">
  <xdr:oneCellAnchor>
    <xdr:from>
      <xdr:col>1</xdr:col>
      <xdr:colOff>28575</xdr:colOff>
      <xdr:row>4</xdr:row>
      <xdr:rowOff>38100</xdr:rowOff>
    </xdr:from>
    <xdr:ext cx="6798739" cy="180975"/>
    <xdr:sp macro="" textlink="">
      <xdr:nvSpPr>
        <xdr:cNvPr id="2" name="Text Box 7">
          <a:extLst>
            <a:ext uri="{FF2B5EF4-FFF2-40B4-BE49-F238E27FC236}">
              <a16:creationId xmlns:a16="http://schemas.microsoft.com/office/drawing/2014/main" id="{9ABE14A6-5349-409E-876A-187385B09E29}"/>
            </a:ext>
          </a:extLst>
        </xdr:cNvPr>
        <xdr:cNvSpPr txBox="1">
          <a:spLocks noChangeArrowheads="1"/>
        </xdr:cNvSpPr>
      </xdr:nvSpPr>
      <xdr:spPr bwMode="auto">
        <a:xfrm>
          <a:off x="415925" y="723900"/>
          <a:ext cx="6798739" cy="180975"/>
        </a:xfrm>
        <a:prstGeom prst="rect">
          <a:avLst/>
        </a:prstGeom>
        <a:solidFill>
          <a:srgbClr val="E3DEC1"/>
        </a:solidFill>
        <a:ln w="12700">
          <a:solidFill>
            <a:srgbClr val="CAC08A"/>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Teatru, Dans</a:t>
          </a:r>
        </a:p>
      </xdr:txBody>
    </xdr:sp>
    <xdr:clientData/>
  </xdr:oneCellAnchor>
  <xdr:twoCellAnchor>
    <xdr:from>
      <xdr:col>3</xdr:col>
      <xdr:colOff>1584960</xdr:colOff>
      <xdr:row>2</xdr:row>
      <xdr:rowOff>0</xdr:rowOff>
    </xdr:from>
    <xdr:to>
      <xdr:col>4</xdr:col>
      <xdr:colOff>723900</xdr:colOff>
      <xdr:row>3</xdr:row>
      <xdr:rowOff>0</xdr:rowOff>
    </xdr:to>
    <xdr:grpSp>
      <xdr:nvGrpSpPr>
        <xdr:cNvPr id="3" name="Group 21">
          <a:extLst>
            <a:ext uri="{FF2B5EF4-FFF2-40B4-BE49-F238E27FC236}">
              <a16:creationId xmlns:a16="http://schemas.microsoft.com/office/drawing/2014/main" id="{70B33474-9286-4175-826C-F1E9170E5074}"/>
            </a:ext>
          </a:extLst>
        </xdr:cNvPr>
        <xdr:cNvGrpSpPr>
          <a:grpSpLocks/>
        </xdr:cNvGrpSpPr>
      </xdr:nvGrpSpPr>
      <xdr:grpSpPr bwMode="auto">
        <a:xfrm>
          <a:off x="4971629" y="473901"/>
          <a:ext cx="2054449" cy="189978"/>
          <a:chOff x="488" y="44"/>
          <a:chExt cx="133" cy="19"/>
        </a:xfrm>
      </xdr:grpSpPr>
      <xdr:sp macro="" textlink="">
        <xdr:nvSpPr>
          <xdr:cNvPr id="4" name="Text Box 22">
            <a:hlinkClick xmlns:r="http://schemas.openxmlformats.org/officeDocument/2006/relationships" r:id="rId1"/>
            <a:extLst>
              <a:ext uri="{FF2B5EF4-FFF2-40B4-BE49-F238E27FC236}">
                <a16:creationId xmlns:a16="http://schemas.microsoft.com/office/drawing/2014/main" id="{EBADBF58-0BCC-04D3-B54B-CC9B2790D255}"/>
              </a:ext>
            </a:extLst>
          </xdr:cNvPr>
          <xdr:cNvSpPr txBox="1">
            <a:spLocks noChangeArrowheads="1"/>
          </xdr:cNvSpPr>
        </xdr:nvSpPr>
        <xdr:spPr bwMode="auto">
          <a:xfrm>
            <a:off x="510" y="44"/>
            <a:ext cx="111" cy="19"/>
          </a:xfrm>
          <a:prstGeom prst="rect">
            <a:avLst/>
          </a:prstGeom>
          <a:solidFill>
            <a:srgbClr val="CAC08A"/>
          </a:solidFill>
          <a:ln w="9525">
            <a:solidFill>
              <a:srgbClr val="443D20"/>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Atelier LiterNet</a:t>
            </a:r>
          </a:p>
        </xdr:txBody>
      </xdr:sp>
      <xdr:sp macro="" textlink="">
        <xdr:nvSpPr>
          <xdr:cNvPr id="5" name="Text Box 23">
            <a:hlinkClick xmlns:r="http://schemas.openxmlformats.org/officeDocument/2006/relationships" r:id="rId2" tgtFrame="_parent"/>
            <a:extLst>
              <a:ext uri="{FF2B5EF4-FFF2-40B4-BE49-F238E27FC236}">
                <a16:creationId xmlns:a16="http://schemas.microsoft.com/office/drawing/2014/main" id="{E1862713-8FD4-D1DF-161C-059BFB780149}"/>
              </a:ext>
            </a:extLst>
          </xdr:cNvPr>
          <xdr:cNvSpPr txBox="1">
            <a:spLocks noChangeArrowheads="1"/>
          </xdr:cNvSpPr>
        </xdr:nvSpPr>
        <xdr:spPr bwMode="auto">
          <a:xfrm>
            <a:off x="488" y="44"/>
            <a:ext cx="21" cy="19"/>
          </a:xfrm>
          <a:prstGeom prst="rect">
            <a:avLst/>
          </a:prstGeom>
          <a:solidFill>
            <a:srgbClr val="443D20"/>
          </a:solidFill>
          <a:ln w="9525">
            <a:solidFill>
              <a:srgbClr val="443D20"/>
            </a:solidFill>
            <a:miter lim="800000"/>
            <a:headEnd/>
            <a:tailEnd/>
          </a:ln>
        </xdr:spPr>
      </xdr:sp>
    </xdr:grpSp>
    <xdr:clientData/>
  </xdr:twoCellAnchor>
  <xdr:oneCellAnchor>
    <xdr:from>
      <xdr:col>0</xdr:col>
      <xdr:colOff>289560</xdr:colOff>
      <xdr:row>0</xdr:row>
      <xdr:rowOff>60960</xdr:rowOff>
    </xdr:from>
    <xdr:ext cx="1540463" cy="299647"/>
    <xdr:sp macro="" textlink="">
      <xdr:nvSpPr>
        <xdr:cNvPr id="6" name="Object 1" hidden="1">
          <a:extLst>
            <a:ext uri="{63B3BB69-23CF-44E3-9099-C40C66FF867C}">
              <a14:compatExt xmlns:a14="http://schemas.microsoft.com/office/drawing/2010/main" spid="_x0000_s16385"/>
            </a:ext>
            <a:ext uri="{FF2B5EF4-FFF2-40B4-BE49-F238E27FC236}">
              <a16:creationId xmlns:a16="http://schemas.microsoft.com/office/drawing/2014/main" id="{7B48C766-3CB5-47DE-8B89-D866500F21AD}"/>
            </a:ext>
          </a:extLst>
        </xdr:cNvPr>
        <xdr:cNvSpPr/>
      </xdr:nvSpPr>
      <xdr:spPr bwMode="auto">
        <a:xfrm>
          <a:off x="289560" y="60960"/>
          <a:ext cx="1540463" cy="299647"/>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oneCellAnchor>
  <xdr:oneCellAnchor>
    <xdr:from>
      <xdr:col>0</xdr:col>
      <xdr:colOff>289560</xdr:colOff>
      <xdr:row>0</xdr:row>
      <xdr:rowOff>60960</xdr:rowOff>
    </xdr:from>
    <xdr:ext cx="1540463" cy="299647"/>
    <xdr:pic>
      <xdr:nvPicPr>
        <xdr:cNvPr id="7" name="Picture 1">
          <a:extLst>
            <a:ext uri="{FF2B5EF4-FFF2-40B4-BE49-F238E27FC236}">
              <a16:creationId xmlns:a16="http://schemas.microsoft.com/office/drawing/2014/main" id="{C3C6EAA0-C734-49C7-86EB-F4549435DE1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9560" y="60960"/>
          <a:ext cx="1540463" cy="299647"/>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oneCellAnchor>
  <xdr:absoluteAnchor>
    <xdr:pos x="291046" y="458612"/>
    <xdr:ext cx="1967183" cy="173911"/>
    <xdr:grpSp>
      <xdr:nvGrpSpPr>
        <xdr:cNvPr id="8" name="Group 12">
          <a:hlinkClick xmlns:r="http://schemas.openxmlformats.org/officeDocument/2006/relationships" r:id="rId2" tgtFrame="_parent"/>
          <a:extLst>
            <a:ext uri="{FF2B5EF4-FFF2-40B4-BE49-F238E27FC236}">
              <a16:creationId xmlns:a16="http://schemas.microsoft.com/office/drawing/2014/main" id="{5B1D7705-574A-4E08-9869-3751DE96B892}"/>
            </a:ext>
          </a:extLst>
        </xdr:cNvPr>
        <xdr:cNvGrpSpPr>
          <a:grpSpLocks/>
        </xdr:cNvGrpSpPr>
      </xdr:nvGrpSpPr>
      <xdr:grpSpPr bwMode="auto">
        <a:xfrm>
          <a:off x="291046" y="458612"/>
          <a:ext cx="1967183" cy="173911"/>
          <a:chOff x="1" y="45"/>
          <a:chExt cx="198" cy="19"/>
        </a:xfrm>
      </xdr:grpSpPr>
      <xdr:sp macro="" textlink="">
        <xdr:nvSpPr>
          <xdr:cNvPr id="9" name="Text Box 13">
            <a:hlinkClick xmlns:r="http://schemas.openxmlformats.org/officeDocument/2006/relationships" r:id="rId4"/>
            <a:extLst>
              <a:ext uri="{FF2B5EF4-FFF2-40B4-BE49-F238E27FC236}">
                <a16:creationId xmlns:a16="http://schemas.microsoft.com/office/drawing/2014/main" id="{D945C08C-223A-1CDF-575D-D7558B6C7F58}"/>
              </a:ext>
            </a:extLst>
          </xdr:cNvPr>
          <xdr:cNvSpPr txBox="1">
            <a:spLocks noChangeArrowheads="1"/>
          </xdr:cNvSpPr>
        </xdr:nvSpPr>
        <xdr:spPr bwMode="auto">
          <a:xfrm>
            <a:off x="21" y="45"/>
            <a:ext cx="178" cy="19"/>
          </a:xfrm>
          <a:prstGeom prst="rect">
            <a:avLst/>
          </a:prstGeom>
          <a:solidFill>
            <a:srgbClr val="CAC08A"/>
          </a:solidFill>
          <a:ln w="9525">
            <a:solidFill>
              <a:srgbClr val="443D20"/>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LiterNet - Portalul cultural</a:t>
            </a:r>
          </a:p>
        </xdr:txBody>
      </xdr:sp>
      <xdr:sp macro="" textlink="">
        <xdr:nvSpPr>
          <xdr:cNvPr id="10" name="Text Box 14">
            <a:hlinkClick xmlns:r="http://schemas.openxmlformats.org/officeDocument/2006/relationships" r:id="rId2" tgtFrame="_parent"/>
            <a:extLst>
              <a:ext uri="{FF2B5EF4-FFF2-40B4-BE49-F238E27FC236}">
                <a16:creationId xmlns:a16="http://schemas.microsoft.com/office/drawing/2014/main" id="{CA465738-A9B4-7391-747D-EE2ACB19A66B}"/>
              </a:ext>
            </a:extLst>
          </xdr:cNvPr>
          <xdr:cNvSpPr txBox="1">
            <a:spLocks noChangeArrowheads="1"/>
          </xdr:cNvSpPr>
        </xdr:nvSpPr>
        <xdr:spPr bwMode="auto">
          <a:xfrm>
            <a:off x="1" y="45"/>
            <a:ext cx="19" cy="19"/>
          </a:xfrm>
          <a:prstGeom prst="rect">
            <a:avLst/>
          </a:prstGeom>
          <a:solidFill>
            <a:srgbClr val="443D20"/>
          </a:solidFill>
          <a:ln w="9525">
            <a:solidFill>
              <a:srgbClr val="443D20"/>
            </a:solidFill>
            <a:miter lim="800000"/>
            <a:headEnd/>
            <a:tailEnd/>
          </a:ln>
        </xdr:spPr>
      </xdr:sp>
    </xdr:grpSp>
    <xdr:clientData/>
  </xdr:absoluteAnchor>
  <xdr:absoluteAnchor>
    <xdr:pos x="2279074" y="458612"/>
    <xdr:ext cx="1401226" cy="173911"/>
    <xdr:grpSp>
      <xdr:nvGrpSpPr>
        <xdr:cNvPr id="11" name="Group 15">
          <a:hlinkClick xmlns:r="http://schemas.openxmlformats.org/officeDocument/2006/relationships" r:id="rId5" tgtFrame="_parent"/>
          <a:extLst>
            <a:ext uri="{FF2B5EF4-FFF2-40B4-BE49-F238E27FC236}">
              <a16:creationId xmlns:a16="http://schemas.microsoft.com/office/drawing/2014/main" id="{C5D471BD-B567-4947-96C6-91BD68D31229}"/>
            </a:ext>
          </a:extLst>
        </xdr:cNvPr>
        <xdr:cNvGrpSpPr>
          <a:grpSpLocks/>
        </xdr:cNvGrpSpPr>
      </xdr:nvGrpSpPr>
      <xdr:grpSpPr bwMode="auto">
        <a:xfrm>
          <a:off x="2279074" y="458612"/>
          <a:ext cx="1401226" cy="173911"/>
          <a:chOff x="199" y="45"/>
          <a:chExt cx="139" cy="19"/>
        </a:xfrm>
      </xdr:grpSpPr>
      <xdr:sp macro="" textlink="">
        <xdr:nvSpPr>
          <xdr:cNvPr id="12" name="Text Box 16">
            <a:hlinkClick xmlns:r="http://schemas.openxmlformats.org/officeDocument/2006/relationships" r:id="rId6"/>
            <a:extLst>
              <a:ext uri="{FF2B5EF4-FFF2-40B4-BE49-F238E27FC236}">
                <a16:creationId xmlns:a16="http://schemas.microsoft.com/office/drawing/2014/main" id="{1692BB4D-2476-D93A-4DBD-FD28ED43D97D}"/>
              </a:ext>
            </a:extLst>
          </xdr:cNvPr>
          <xdr:cNvSpPr txBox="1">
            <a:spLocks noChangeArrowheads="1"/>
          </xdr:cNvSpPr>
        </xdr:nvSpPr>
        <xdr:spPr bwMode="auto">
          <a:xfrm>
            <a:off x="219" y="45"/>
            <a:ext cx="119" cy="19"/>
          </a:xfrm>
          <a:prstGeom prst="rect">
            <a:avLst/>
          </a:prstGeom>
          <a:solidFill>
            <a:srgbClr val="CAC08A"/>
          </a:solidFill>
          <a:ln w="9525">
            <a:solidFill>
              <a:srgbClr val="443D20"/>
            </a:solidFill>
            <a:miter lim="800000"/>
            <a:headEnd/>
            <a:tailEnd/>
          </a:ln>
        </xdr:spPr>
        <xdr:txBody>
          <a:bodyPr vertOverflow="clip" wrap="square" lIns="27432" tIns="18288" rIns="0" bIns="18288" anchor="ctr" upright="1"/>
          <a:lstStyle/>
          <a:p>
            <a:pPr algn="l" rtl="0">
              <a:defRPr sz="1000"/>
            </a:pPr>
            <a:r>
              <a:rPr lang="vi-VN" sz="800" b="1" i="0" u="none" strike="noStrike" baseline="0">
                <a:solidFill>
                  <a:srgbClr val="800000"/>
                </a:solidFill>
                <a:latin typeface="Verdana"/>
              </a:rPr>
              <a:t>Agenda culturală</a:t>
            </a:r>
          </a:p>
        </xdr:txBody>
      </xdr:sp>
      <xdr:sp macro="" textlink="">
        <xdr:nvSpPr>
          <xdr:cNvPr id="13" name="Text Box 17">
            <a:hlinkClick xmlns:r="http://schemas.openxmlformats.org/officeDocument/2006/relationships" r:id="rId2" tgtFrame="_parent"/>
            <a:extLst>
              <a:ext uri="{FF2B5EF4-FFF2-40B4-BE49-F238E27FC236}">
                <a16:creationId xmlns:a16="http://schemas.microsoft.com/office/drawing/2014/main" id="{AD97DF38-2D56-A2DD-643E-4A03BCBFFBC2}"/>
              </a:ext>
            </a:extLst>
          </xdr:cNvPr>
          <xdr:cNvSpPr txBox="1">
            <a:spLocks noChangeArrowheads="1"/>
          </xdr:cNvSpPr>
        </xdr:nvSpPr>
        <xdr:spPr bwMode="auto">
          <a:xfrm>
            <a:off x="199" y="45"/>
            <a:ext cx="19" cy="19"/>
          </a:xfrm>
          <a:prstGeom prst="rect">
            <a:avLst/>
          </a:prstGeom>
          <a:solidFill>
            <a:srgbClr val="443D20"/>
          </a:solidFill>
          <a:ln w="9525">
            <a:solidFill>
              <a:srgbClr val="443D20"/>
            </a:solidFill>
            <a:miter lim="800000"/>
            <a:headEnd/>
            <a:tailEnd/>
          </a:ln>
        </xdr:spPr>
      </xdr:sp>
    </xdr:grpSp>
    <xdr:clientData/>
  </xdr:absoluteAnchor>
  <xdr:absoluteAnchor>
    <xdr:pos x="3701151" y="458612"/>
    <xdr:ext cx="1199949" cy="173911"/>
    <xdr:grpSp>
      <xdr:nvGrpSpPr>
        <xdr:cNvPr id="14" name="Group 18">
          <a:hlinkClick xmlns:r="http://schemas.openxmlformats.org/officeDocument/2006/relationships" r:id="rId7" tgtFrame="_parent"/>
          <a:extLst>
            <a:ext uri="{FF2B5EF4-FFF2-40B4-BE49-F238E27FC236}">
              <a16:creationId xmlns:a16="http://schemas.microsoft.com/office/drawing/2014/main" id="{BECF7B02-0EFA-4494-82FA-77A6E8CD6D3A}"/>
            </a:ext>
          </a:extLst>
        </xdr:cNvPr>
        <xdr:cNvGrpSpPr>
          <a:grpSpLocks/>
        </xdr:cNvGrpSpPr>
      </xdr:nvGrpSpPr>
      <xdr:grpSpPr bwMode="auto">
        <a:xfrm>
          <a:off x="3701151" y="458612"/>
          <a:ext cx="1199949" cy="173911"/>
          <a:chOff x="338" y="45"/>
          <a:chExt cx="112" cy="19"/>
        </a:xfrm>
      </xdr:grpSpPr>
      <xdr:sp macro="" textlink="">
        <xdr:nvSpPr>
          <xdr:cNvPr id="15" name="Text Box 19">
            <a:hlinkClick xmlns:r="http://schemas.openxmlformats.org/officeDocument/2006/relationships" r:id="rId8"/>
            <a:extLst>
              <a:ext uri="{FF2B5EF4-FFF2-40B4-BE49-F238E27FC236}">
                <a16:creationId xmlns:a16="http://schemas.microsoft.com/office/drawing/2014/main" id="{EE21F67C-8D5D-1EC8-4071-1B2BC19E75C7}"/>
              </a:ext>
            </a:extLst>
          </xdr:cNvPr>
          <xdr:cNvSpPr txBox="1">
            <a:spLocks noChangeArrowheads="1"/>
          </xdr:cNvSpPr>
        </xdr:nvSpPr>
        <xdr:spPr bwMode="auto">
          <a:xfrm>
            <a:off x="358" y="45"/>
            <a:ext cx="92" cy="19"/>
          </a:xfrm>
          <a:prstGeom prst="rect">
            <a:avLst/>
          </a:prstGeom>
          <a:solidFill>
            <a:srgbClr val="CAC08A"/>
          </a:solidFill>
          <a:ln w="9525">
            <a:solidFill>
              <a:srgbClr val="443D20"/>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Editura LiterNet</a:t>
            </a:r>
          </a:p>
        </xdr:txBody>
      </xdr:sp>
      <xdr:sp macro="" textlink="">
        <xdr:nvSpPr>
          <xdr:cNvPr id="16" name="Text Box 20">
            <a:hlinkClick xmlns:r="http://schemas.openxmlformats.org/officeDocument/2006/relationships" r:id="rId2" tgtFrame="_parent"/>
            <a:extLst>
              <a:ext uri="{FF2B5EF4-FFF2-40B4-BE49-F238E27FC236}">
                <a16:creationId xmlns:a16="http://schemas.microsoft.com/office/drawing/2014/main" id="{99E7D9B1-A8C3-D3D6-0416-3A6989EF77C5}"/>
              </a:ext>
            </a:extLst>
          </xdr:cNvPr>
          <xdr:cNvSpPr txBox="1">
            <a:spLocks noChangeArrowheads="1"/>
          </xdr:cNvSpPr>
        </xdr:nvSpPr>
        <xdr:spPr bwMode="auto">
          <a:xfrm>
            <a:off x="338" y="45"/>
            <a:ext cx="19" cy="19"/>
          </a:xfrm>
          <a:prstGeom prst="rect">
            <a:avLst/>
          </a:prstGeom>
          <a:solidFill>
            <a:srgbClr val="443D20"/>
          </a:solidFill>
          <a:ln w="9525">
            <a:solidFill>
              <a:srgbClr val="443D20"/>
            </a:solidFill>
            <a:miter lim="800000"/>
            <a:headEnd/>
            <a:tailEnd/>
          </a:ln>
        </xdr:spPr>
      </xdr:sp>
    </xdr:grpSp>
    <xdr:clientData/>
  </xdr:absoluteAnchor>
  <xdr:twoCellAnchor>
    <xdr:from>
      <xdr:col>1</xdr:col>
      <xdr:colOff>4410</xdr:colOff>
      <xdr:row>70</xdr:row>
      <xdr:rowOff>44098</xdr:rowOff>
    </xdr:from>
    <xdr:to>
      <xdr:col>5</xdr:col>
      <xdr:colOff>798155</xdr:colOff>
      <xdr:row>70</xdr:row>
      <xdr:rowOff>225073</xdr:rowOff>
    </xdr:to>
    <xdr:sp macro="" textlink="">
      <xdr:nvSpPr>
        <xdr:cNvPr id="17" name="Text Box 33">
          <a:extLst>
            <a:ext uri="{FF2B5EF4-FFF2-40B4-BE49-F238E27FC236}">
              <a16:creationId xmlns:a16="http://schemas.microsoft.com/office/drawing/2014/main" id="{3EC0B673-BD9A-4B89-BD03-74B89F8FBF0C}"/>
            </a:ext>
          </a:extLst>
        </xdr:cNvPr>
        <xdr:cNvSpPr txBox="1">
          <a:spLocks noChangeArrowheads="1"/>
        </xdr:cNvSpPr>
      </xdr:nvSpPr>
      <xdr:spPr bwMode="auto">
        <a:xfrm>
          <a:off x="391760" y="39020398"/>
          <a:ext cx="7746995" cy="180975"/>
        </a:xfrm>
        <a:prstGeom prst="rect">
          <a:avLst/>
        </a:prstGeom>
        <a:solidFill>
          <a:srgbClr val="E3DEC1"/>
        </a:solidFill>
        <a:ln w="9525">
          <a:solidFill>
            <a:srgbClr val="CAC08A"/>
          </a:solidFill>
          <a:miter lim="800000"/>
          <a:headEnd/>
          <a:tailEnd/>
        </a:ln>
      </xdr:spPr>
      <xdr:txBody>
        <a:bodyPr vertOverflow="clip" wrap="square" lIns="36000" tIns="0" rIns="0" bIns="0" anchor="ctr" upright="1"/>
        <a:lstStyle/>
        <a:p>
          <a:pPr algn="l" rtl="0">
            <a:defRPr sz="1000"/>
          </a:pPr>
          <a:r>
            <a:rPr lang="vi-VN" sz="800" b="1" i="0" u="none" strike="noStrike" baseline="0">
              <a:solidFill>
                <a:srgbClr val="800000"/>
              </a:solidFill>
              <a:latin typeface="Verdana"/>
            </a:rPr>
            <a:t>Operă, operetă, concerte</a:t>
          </a:r>
        </a:p>
      </xdr:txBody>
    </xdr:sp>
    <xdr:clientData/>
  </xdr:twoCellAnchor>
  <xdr:oneCellAnchor>
    <xdr:from>
      <xdr:col>0</xdr:col>
      <xdr:colOff>388055</xdr:colOff>
      <xdr:row>77</xdr:row>
      <xdr:rowOff>26459</xdr:rowOff>
    </xdr:from>
    <xdr:ext cx="6813991" cy="209550"/>
    <xdr:sp macro="" textlink="">
      <xdr:nvSpPr>
        <xdr:cNvPr id="18" name="Text Box 26">
          <a:extLst>
            <a:ext uri="{FF2B5EF4-FFF2-40B4-BE49-F238E27FC236}">
              <a16:creationId xmlns:a16="http://schemas.microsoft.com/office/drawing/2014/main" id="{A806A24E-084F-4511-A130-3DD054D6BDE4}"/>
            </a:ext>
          </a:extLst>
        </xdr:cNvPr>
        <xdr:cNvSpPr txBox="1">
          <a:spLocks noChangeArrowheads="1"/>
        </xdr:cNvSpPr>
      </xdr:nvSpPr>
      <xdr:spPr bwMode="auto">
        <a:xfrm>
          <a:off x="388055" y="54223709"/>
          <a:ext cx="6813991" cy="209550"/>
        </a:xfrm>
        <a:prstGeom prst="rect">
          <a:avLst/>
        </a:prstGeom>
        <a:solidFill>
          <a:srgbClr val="E3DEC1"/>
        </a:solidFill>
        <a:ln w="12700">
          <a:solidFill>
            <a:srgbClr val="CAC08A"/>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TV</a:t>
          </a:r>
        </a:p>
      </xdr:txBody>
    </xdr:sp>
    <xdr:clientData/>
  </xdr:oneCellAnchor>
  <xdr:oneCellAnchor>
    <xdr:from>
      <xdr:col>1</xdr:col>
      <xdr:colOff>8820</xdr:colOff>
      <xdr:row>392</xdr:row>
      <xdr:rowOff>44098</xdr:rowOff>
    </xdr:from>
    <xdr:ext cx="8263301" cy="168070"/>
    <xdr:sp macro="" textlink="">
      <xdr:nvSpPr>
        <xdr:cNvPr id="19" name="Text Box 27">
          <a:extLst>
            <a:ext uri="{FF2B5EF4-FFF2-40B4-BE49-F238E27FC236}">
              <a16:creationId xmlns:a16="http://schemas.microsoft.com/office/drawing/2014/main" id="{BDB22F03-62A5-4998-A001-1FF670E119BB}"/>
            </a:ext>
          </a:extLst>
        </xdr:cNvPr>
        <xdr:cNvSpPr txBox="1">
          <a:spLocks noChangeArrowheads="1"/>
        </xdr:cNvSpPr>
      </xdr:nvSpPr>
      <xdr:spPr bwMode="auto">
        <a:xfrm>
          <a:off x="396170" y="108590998"/>
          <a:ext cx="8263301" cy="168070"/>
        </a:xfrm>
        <a:prstGeom prst="rect">
          <a:avLst/>
        </a:prstGeom>
        <a:solidFill>
          <a:srgbClr val="E3DEC1"/>
        </a:solidFill>
        <a:ln w="12700">
          <a:solidFill>
            <a:srgbClr val="CAC08A"/>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Cinematografe</a:t>
          </a:r>
        </a:p>
      </xdr:txBody>
    </xdr:sp>
    <xdr:clientData/>
  </xdr:oneCellAnchor>
  <xdr:oneCellAnchor>
    <xdr:from>
      <xdr:col>1</xdr:col>
      <xdr:colOff>0</xdr:colOff>
      <xdr:row>559</xdr:row>
      <xdr:rowOff>35278</xdr:rowOff>
    </xdr:from>
    <xdr:ext cx="1059180" cy="200025"/>
    <xdr:sp macro="" textlink="">
      <xdr:nvSpPr>
        <xdr:cNvPr id="20" name="Text Box 30">
          <a:extLst>
            <a:ext uri="{FF2B5EF4-FFF2-40B4-BE49-F238E27FC236}">
              <a16:creationId xmlns:a16="http://schemas.microsoft.com/office/drawing/2014/main" id="{2397EF0C-5F81-4556-8E99-1D70938004D0}"/>
            </a:ext>
          </a:extLst>
        </xdr:cNvPr>
        <xdr:cNvSpPr txBox="1">
          <a:spLocks noChangeArrowheads="1"/>
        </xdr:cNvSpPr>
      </xdr:nvSpPr>
      <xdr:spPr bwMode="auto">
        <a:xfrm>
          <a:off x="387350" y="172425078"/>
          <a:ext cx="1059180" cy="200025"/>
        </a:xfrm>
        <a:prstGeom prst="rect">
          <a:avLst/>
        </a:prstGeom>
        <a:solidFill>
          <a:srgbClr val="E3DEC1"/>
        </a:solidFill>
        <a:ln w="12700">
          <a:solidFill>
            <a:srgbClr val="CAC08A"/>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Legenda</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ocs.google.com/forms/d/e/1FAIpQLSdv9BsRv3h-_4yMF3-E0jh7fkwWjY9DxdcIIq7EiQz3oGP4tA/viewform" TargetMode="External"/><Relationship Id="rId2" Type="http://schemas.openxmlformats.org/officeDocument/2006/relationships/hyperlink" Target="https://docs.google.com/forms/d/e/1FAIpQLSdOXkvHSh5swx0FGj3ySFDjf5TTa8wXwbXsw-pN2F9ShfItcw/viewform" TargetMode="External"/><Relationship Id="rId1" Type="http://schemas.openxmlformats.org/officeDocument/2006/relationships/hyperlink" Target="https://arhiva.unatc.ro/filme-unatc/"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docs.google.com/forms/d/e/1FAIpQLSdv9BsRv3h-_4yMF3-E0jh7fkwWjY9DxdcIIq7EiQz3oGP4tA/viewfor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6C4FC-BF77-4BD4-841F-B3523A0A06AE}">
  <sheetPr codeName="Sheet1"/>
  <dimension ref="A1:J563"/>
  <sheetViews>
    <sheetView showGridLines="0" showZeros="0" tabSelected="1" zoomScale="120" zoomScaleNormal="120" workbookViewId="0"/>
  </sheetViews>
  <sheetFormatPr defaultColWidth="9.1796875" defaultRowHeight="11.5" outlineLevelRow="1" x14ac:dyDescent="0.25"/>
  <cols>
    <col min="1" max="1" width="4.7265625" style="1" customWidth="1"/>
    <col min="2" max="2" width="16.453125" style="1" customWidth="1"/>
    <col min="3" max="3" width="25.54296875" style="2" customWidth="1"/>
    <col min="4" max="4" width="41" style="1" customWidth="1"/>
    <col min="5" max="5" width="16.54296875" style="1" customWidth="1"/>
    <col min="6" max="6" width="14.453125" style="1" customWidth="1"/>
    <col min="7" max="7" width="31" style="1" customWidth="1"/>
    <col min="8" max="8" width="21.453125" style="11" customWidth="1"/>
    <col min="9" max="9" width="16.81640625" style="3" customWidth="1"/>
    <col min="10" max="10" width="7.453125" style="3" customWidth="1"/>
    <col min="11" max="16384" width="9.1796875" style="4"/>
  </cols>
  <sheetData>
    <row r="1" spans="1:10" ht="14.5" customHeight="1" x14ac:dyDescent="0.25">
      <c r="H1" s="1"/>
    </row>
    <row r="2" spans="1:10" ht="21" customHeight="1" x14ac:dyDescent="0.25">
      <c r="H2" s="1"/>
    </row>
    <row r="3" spans="1:10" ht="14.25" customHeight="1" x14ac:dyDescent="0.25">
      <c r="B3" s="5"/>
      <c r="C3" s="6"/>
      <c r="D3" s="7"/>
      <c r="E3" s="7"/>
      <c r="F3" s="7"/>
      <c r="G3" s="7"/>
      <c r="H3" s="7"/>
      <c r="I3" s="8"/>
      <c r="J3" s="8"/>
    </row>
    <row r="4" spans="1:10" ht="4.5" customHeight="1" x14ac:dyDescent="0.25">
      <c r="H4" s="1"/>
    </row>
    <row r="5" spans="1:10" s="15" customFormat="1" ht="12.75" customHeight="1" x14ac:dyDescent="0.35">
      <c r="A5" s="13"/>
      <c r="B5" s="9" t="s">
        <v>0</v>
      </c>
      <c r="C5" s="10"/>
      <c r="D5" s="11"/>
      <c r="E5" s="11"/>
      <c r="F5" s="11"/>
      <c r="G5" s="11"/>
      <c r="H5" s="11"/>
      <c r="I5" s="12"/>
      <c r="J5" s="12"/>
    </row>
    <row r="6" spans="1:10" s="15" customFormat="1" ht="8.5" customHeight="1" thickBot="1" x14ac:dyDescent="0.4">
      <c r="A6" s="13"/>
      <c r="B6" s="16"/>
      <c r="C6" s="10"/>
      <c r="D6" s="11"/>
      <c r="E6" s="11"/>
      <c r="F6" s="11"/>
      <c r="G6" s="11"/>
      <c r="H6" s="11"/>
      <c r="I6" s="12"/>
      <c r="J6" s="12"/>
    </row>
    <row r="7" spans="1:10" s="23" customFormat="1" ht="12" thickBot="1" x14ac:dyDescent="0.4">
      <c r="A7" s="13"/>
      <c r="B7" s="58" t="s">
        <v>1</v>
      </c>
      <c r="C7" s="59" t="s">
        <v>2</v>
      </c>
      <c r="D7" s="20" t="s">
        <v>3</v>
      </c>
      <c r="E7" s="20" t="s">
        <v>4</v>
      </c>
      <c r="F7" s="20" t="s">
        <v>5</v>
      </c>
      <c r="G7" s="20" t="s">
        <v>6</v>
      </c>
      <c r="H7" s="20" t="s">
        <v>7</v>
      </c>
      <c r="I7" s="21" t="s">
        <v>8</v>
      </c>
      <c r="J7" s="60" t="s">
        <v>9</v>
      </c>
    </row>
    <row r="8" spans="1:10" ht="10.5" customHeight="1" thickTop="1" x14ac:dyDescent="0.25">
      <c r="A8" s="13" t="s">
        <v>348</v>
      </c>
      <c r="B8" s="61" t="s">
        <v>13</v>
      </c>
      <c r="C8" s="62" t="s">
        <v>28</v>
      </c>
      <c r="D8" s="63" t="str">
        <f>HYPERLINK("https://agenda.liternet.ro/cronici/frumoasasibestia.html","Frumoasa și bestia *)")</f>
        <v>Frumoasa și bestia *)</v>
      </c>
      <c r="E8" s="63" t="s">
        <v>441</v>
      </c>
      <c r="F8" s="63" t="s">
        <v>442</v>
      </c>
      <c r="G8" s="63" t="s">
        <v>443</v>
      </c>
      <c r="H8" s="63" t="s">
        <v>444</v>
      </c>
      <c r="I8" s="64" t="s">
        <v>445</v>
      </c>
      <c r="J8" s="65" t="s">
        <v>338</v>
      </c>
    </row>
    <row r="9" spans="1:10" ht="10.5" customHeight="1" x14ac:dyDescent="0.25">
      <c r="A9" s="13" t="s">
        <v>348</v>
      </c>
      <c r="B9" s="53" t="s">
        <v>13</v>
      </c>
      <c r="C9" s="54" t="s">
        <v>16</v>
      </c>
      <c r="D9" s="55" t="str">
        <f>HYPERLINK("https://agenda.liternet.ro/cronici/inlargulmariialexa.html","În largul mării *)")</f>
        <v>În largul mării *)</v>
      </c>
      <c r="E9" s="55" t="s">
        <v>421</v>
      </c>
      <c r="F9" s="55" t="s">
        <v>422</v>
      </c>
      <c r="G9" s="55" t="s">
        <v>423</v>
      </c>
      <c r="H9" s="55" t="s">
        <v>424</v>
      </c>
      <c r="I9" s="56" t="s">
        <v>400</v>
      </c>
      <c r="J9" s="57" t="s">
        <v>338</v>
      </c>
    </row>
    <row r="10" spans="1:10" ht="10.5" customHeight="1" x14ac:dyDescent="0.25">
      <c r="A10" s="13" t="s">
        <v>348</v>
      </c>
      <c r="B10" s="27" t="s">
        <v>13</v>
      </c>
      <c r="C10" s="28" t="s">
        <v>14</v>
      </c>
      <c r="D10" s="24" t="str">
        <f>HYPERLINK("https://agenda.liternet.ro/cronici/whitenoise.html","white noise *)")</f>
        <v>white noise *)</v>
      </c>
      <c r="E10" s="24" t="s">
        <v>343</v>
      </c>
      <c r="F10" s="24" t="s">
        <v>344</v>
      </c>
      <c r="G10" s="24" t="s">
        <v>345</v>
      </c>
      <c r="H10" s="24" t="s">
        <v>346</v>
      </c>
      <c r="I10" s="29" t="s">
        <v>347</v>
      </c>
      <c r="J10" s="26" t="s">
        <v>338</v>
      </c>
    </row>
    <row r="11" spans="1:10" ht="10.5" customHeight="1" x14ac:dyDescent="0.25">
      <c r="A11" s="13" t="s">
        <v>352</v>
      </c>
      <c r="B11" s="27" t="s">
        <v>15</v>
      </c>
      <c r="C11" s="28" t="s">
        <v>29</v>
      </c>
      <c r="D11" s="24" t="s">
        <v>446</v>
      </c>
      <c r="E11" s="24" t="s">
        <v>447</v>
      </c>
      <c r="F11" s="24" t="s">
        <v>447</v>
      </c>
      <c r="G11" s="24" t="s">
        <v>448</v>
      </c>
      <c r="H11" s="24" t="s">
        <v>444</v>
      </c>
      <c r="I11" s="29" t="s">
        <v>445</v>
      </c>
      <c r="J11" s="26" t="s">
        <v>338</v>
      </c>
    </row>
    <row r="12" spans="1:10" ht="10.5" customHeight="1" x14ac:dyDescent="0.25">
      <c r="A12" s="13" t="s">
        <v>352</v>
      </c>
      <c r="B12" s="27" t="s">
        <v>15</v>
      </c>
      <c r="C12" s="28" t="s">
        <v>34</v>
      </c>
      <c r="D12" s="24" t="s">
        <v>457</v>
      </c>
      <c r="E12" s="24" t="s">
        <v>458</v>
      </c>
      <c r="F12" s="24" t="s">
        <v>459</v>
      </c>
      <c r="G12" s="24" t="s">
        <v>460</v>
      </c>
      <c r="H12" s="24" t="s">
        <v>217</v>
      </c>
      <c r="I12" s="30" t="s">
        <v>12</v>
      </c>
      <c r="J12" s="26" t="s">
        <v>338</v>
      </c>
    </row>
    <row r="13" spans="1:10" ht="10.5" customHeight="1" x14ac:dyDescent="0.25">
      <c r="A13" s="13" t="s">
        <v>352</v>
      </c>
      <c r="B13" s="27" t="s">
        <v>15</v>
      </c>
      <c r="C13" s="28" t="s">
        <v>28</v>
      </c>
      <c r="D13" s="24" t="s">
        <v>45</v>
      </c>
      <c r="E13" s="24">
        <v>0</v>
      </c>
      <c r="F13" s="24" t="s">
        <v>46</v>
      </c>
      <c r="G13" s="24" t="s">
        <v>46</v>
      </c>
      <c r="H13" s="24" t="s">
        <v>260</v>
      </c>
      <c r="I13" s="30" t="s">
        <v>261</v>
      </c>
      <c r="J13" s="26" t="s">
        <v>338</v>
      </c>
    </row>
    <row r="14" spans="1:10" ht="10.5" customHeight="1" x14ac:dyDescent="0.25">
      <c r="A14" s="13" t="s">
        <v>352</v>
      </c>
      <c r="B14" s="27" t="s">
        <v>15</v>
      </c>
      <c r="C14" s="28" t="s">
        <v>16</v>
      </c>
      <c r="D14" s="24" t="s">
        <v>349</v>
      </c>
      <c r="E14" s="24" t="s">
        <v>350</v>
      </c>
      <c r="F14" s="24" t="s">
        <v>351</v>
      </c>
      <c r="G14" s="24" t="s">
        <v>351</v>
      </c>
      <c r="H14" s="24" t="s">
        <v>346</v>
      </c>
      <c r="I14" s="30" t="s">
        <v>347</v>
      </c>
      <c r="J14" s="26" t="s">
        <v>338</v>
      </c>
    </row>
    <row r="15" spans="1:10" ht="10.5" customHeight="1" x14ac:dyDescent="0.25">
      <c r="A15" s="13" t="s">
        <v>352</v>
      </c>
      <c r="B15" s="27" t="s">
        <v>15</v>
      </c>
      <c r="C15" s="28" t="s">
        <v>16</v>
      </c>
      <c r="D15" s="24" t="str">
        <f>HYPERLINK("https://agenda.liternet.ro/cronici/teroare.html","Teroare *)")</f>
        <v>Teroare *)</v>
      </c>
      <c r="E15" s="24" t="s">
        <v>353</v>
      </c>
      <c r="F15" s="24" t="s">
        <v>354</v>
      </c>
      <c r="G15" s="24" t="s">
        <v>355</v>
      </c>
      <c r="H15" s="24" t="s">
        <v>356</v>
      </c>
      <c r="I15" s="29" t="s">
        <v>357</v>
      </c>
      <c r="J15" s="26" t="s">
        <v>338</v>
      </c>
    </row>
    <row r="16" spans="1:10" ht="10.5" customHeight="1" x14ac:dyDescent="0.25">
      <c r="A16" s="13" t="s">
        <v>352</v>
      </c>
      <c r="B16" s="27" t="s">
        <v>15</v>
      </c>
      <c r="C16" s="28" t="s">
        <v>14</v>
      </c>
      <c r="D16" s="24" t="s">
        <v>425</v>
      </c>
      <c r="E16" s="24" t="s">
        <v>426</v>
      </c>
      <c r="F16" s="24" t="s">
        <v>360</v>
      </c>
      <c r="G16" s="24" t="s">
        <v>427</v>
      </c>
      <c r="H16" s="24" t="s">
        <v>428</v>
      </c>
      <c r="I16" s="30" t="s">
        <v>429</v>
      </c>
      <c r="J16" s="26" t="s">
        <v>338</v>
      </c>
    </row>
    <row r="17" spans="1:10" ht="10.5" customHeight="1" x14ac:dyDescent="0.25">
      <c r="A17" s="13" t="s">
        <v>352</v>
      </c>
      <c r="B17" s="27" t="s">
        <v>15</v>
      </c>
      <c r="C17" s="28" t="s">
        <v>26</v>
      </c>
      <c r="D17" s="24" t="s">
        <v>465</v>
      </c>
      <c r="E17" s="24" t="s">
        <v>466</v>
      </c>
      <c r="F17" s="24" t="s">
        <v>467</v>
      </c>
      <c r="G17" s="24" t="s">
        <v>468</v>
      </c>
      <c r="H17" s="24" t="s">
        <v>469</v>
      </c>
      <c r="I17" s="31" t="s">
        <v>37</v>
      </c>
      <c r="J17" s="26" t="s">
        <v>338</v>
      </c>
    </row>
    <row r="18" spans="1:10" ht="10.5" customHeight="1" x14ac:dyDescent="0.25">
      <c r="A18" s="13" t="s">
        <v>358</v>
      </c>
      <c r="B18" s="27" t="s">
        <v>17</v>
      </c>
      <c r="C18" s="28" t="s">
        <v>29</v>
      </c>
      <c r="D18" s="24" t="s">
        <v>417</v>
      </c>
      <c r="E18" s="24">
        <v>0</v>
      </c>
      <c r="F18" s="24" t="s">
        <v>418</v>
      </c>
      <c r="G18" s="24" t="s">
        <v>419</v>
      </c>
      <c r="H18" s="24" t="s">
        <v>420</v>
      </c>
      <c r="I18" s="29" t="s">
        <v>265</v>
      </c>
      <c r="J18" s="26" t="s">
        <v>338</v>
      </c>
    </row>
    <row r="19" spans="1:10" ht="10.5" customHeight="1" x14ac:dyDescent="0.25">
      <c r="A19" s="13" t="s">
        <v>358</v>
      </c>
      <c r="B19" s="27" t="s">
        <v>17</v>
      </c>
      <c r="C19" s="28" t="s">
        <v>29</v>
      </c>
      <c r="D19" s="24" t="s">
        <v>449</v>
      </c>
      <c r="E19" s="24" t="s">
        <v>450</v>
      </c>
      <c r="F19" s="24" t="s">
        <v>451</v>
      </c>
      <c r="G19" s="24" t="s">
        <v>452</v>
      </c>
      <c r="H19" s="24" t="s">
        <v>444</v>
      </c>
      <c r="I19" s="29" t="s">
        <v>445</v>
      </c>
      <c r="J19" s="26" t="s">
        <v>338</v>
      </c>
    </row>
    <row r="20" spans="1:10" ht="10.5" customHeight="1" x14ac:dyDescent="0.25">
      <c r="A20" s="13" t="s">
        <v>358</v>
      </c>
      <c r="B20" s="27" t="s">
        <v>17</v>
      </c>
      <c r="C20" s="28" t="s">
        <v>28</v>
      </c>
      <c r="D20" s="24" t="s">
        <v>45</v>
      </c>
      <c r="E20" s="24">
        <v>0</v>
      </c>
      <c r="F20" s="24" t="s">
        <v>46</v>
      </c>
      <c r="G20" s="24" t="s">
        <v>46</v>
      </c>
      <c r="H20" s="24" t="s">
        <v>260</v>
      </c>
      <c r="I20" s="30" t="s">
        <v>261</v>
      </c>
      <c r="J20" s="26" t="s">
        <v>338</v>
      </c>
    </row>
    <row r="21" spans="1:10" ht="10.5" customHeight="1" x14ac:dyDescent="0.25">
      <c r="A21" s="13" t="s">
        <v>358</v>
      </c>
      <c r="B21" s="27" t="s">
        <v>17</v>
      </c>
      <c r="C21" s="28" t="s">
        <v>16</v>
      </c>
      <c r="D21" s="24" t="str">
        <f>HYPERLINK("https://agenda.liternet.ro/cronici/teroare.html","Teroare *)")</f>
        <v>Teroare *)</v>
      </c>
      <c r="E21" s="24" t="s">
        <v>353</v>
      </c>
      <c r="F21" s="24" t="s">
        <v>354</v>
      </c>
      <c r="G21" s="24" t="s">
        <v>355</v>
      </c>
      <c r="H21" s="24" t="s">
        <v>356</v>
      </c>
      <c r="I21" s="29" t="s">
        <v>357</v>
      </c>
      <c r="J21" s="26" t="s">
        <v>338</v>
      </c>
    </row>
    <row r="22" spans="1:10" ht="10.5" customHeight="1" x14ac:dyDescent="0.25">
      <c r="A22" s="13" t="s">
        <v>358</v>
      </c>
      <c r="B22" s="27" t="s">
        <v>17</v>
      </c>
      <c r="C22" s="28" t="s">
        <v>16</v>
      </c>
      <c r="D22" s="24" t="str">
        <f>HYPERLINK("https://agenda.liternet.ro/cronici/artajuncu.html","Artă *)")</f>
        <v>Artă *)</v>
      </c>
      <c r="E22" s="24" t="s">
        <v>359</v>
      </c>
      <c r="F22" s="24" t="s">
        <v>360</v>
      </c>
      <c r="G22" s="24" t="s">
        <v>361</v>
      </c>
      <c r="H22" s="24" t="s">
        <v>362</v>
      </c>
      <c r="I22" s="29" t="s">
        <v>357</v>
      </c>
      <c r="J22" s="26" t="s">
        <v>338</v>
      </c>
    </row>
    <row r="23" spans="1:10" ht="10.5" customHeight="1" x14ac:dyDescent="0.25">
      <c r="A23" s="13" t="s">
        <v>358</v>
      </c>
      <c r="B23" s="27" t="s">
        <v>17</v>
      </c>
      <c r="C23" s="28" t="s">
        <v>16</v>
      </c>
      <c r="D23" s="24" t="str">
        <f>HYPERLINK("https://agenda.liternet.ro/cronici/incognito.html","Incognito *)")</f>
        <v>Incognito *)</v>
      </c>
      <c r="E23" s="24" t="s">
        <v>392</v>
      </c>
      <c r="F23" s="24" t="s">
        <v>393</v>
      </c>
      <c r="G23" s="24" t="s">
        <v>394</v>
      </c>
      <c r="H23" s="24" t="s">
        <v>395</v>
      </c>
      <c r="I23" s="29" t="s">
        <v>396</v>
      </c>
      <c r="J23" s="26" t="s">
        <v>338</v>
      </c>
    </row>
    <row r="24" spans="1:10" ht="10.5" customHeight="1" x14ac:dyDescent="0.25">
      <c r="A24" s="13" t="s">
        <v>358</v>
      </c>
      <c r="B24" s="27" t="s">
        <v>17</v>
      </c>
      <c r="C24" s="28" t="s">
        <v>16</v>
      </c>
      <c r="D24" s="24" t="s">
        <v>433</v>
      </c>
      <c r="E24" s="24" t="s">
        <v>434</v>
      </c>
      <c r="F24" s="24" t="s">
        <v>435</v>
      </c>
      <c r="G24" s="24" t="s">
        <v>436</v>
      </c>
      <c r="H24" s="24" t="s">
        <v>437</v>
      </c>
      <c r="I24" s="30" t="s">
        <v>438</v>
      </c>
      <c r="J24" s="26" t="s">
        <v>338</v>
      </c>
    </row>
    <row r="25" spans="1:10" ht="10.5" customHeight="1" x14ac:dyDescent="0.25">
      <c r="A25" s="13" t="s">
        <v>358</v>
      </c>
      <c r="B25" s="27" t="s">
        <v>17</v>
      </c>
      <c r="C25" s="28" t="s">
        <v>14</v>
      </c>
      <c r="D25" s="24" t="str">
        <f>HYPERLINK("https://agenda.liternet.ro/cronici/sonatadetoamna.html","Sonată de toamnă *)")</f>
        <v>Sonată de toamnă *)</v>
      </c>
      <c r="E25" s="24" t="s">
        <v>430</v>
      </c>
      <c r="F25" s="24" t="s">
        <v>431</v>
      </c>
      <c r="G25" s="24" t="s">
        <v>432</v>
      </c>
      <c r="H25" s="24" t="s">
        <v>428</v>
      </c>
      <c r="I25" s="29" t="s">
        <v>429</v>
      </c>
      <c r="J25" s="26" t="s">
        <v>338</v>
      </c>
    </row>
    <row r="26" spans="1:10" ht="10.5" customHeight="1" x14ac:dyDescent="0.25">
      <c r="A26" s="13" t="s">
        <v>358</v>
      </c>
      <c r="B26" s="27" t="s">
        <v>17</v>
      </c>
      <c r="C26" s="28" t="s">
        <v>26</v>
      </c>
      <c r="D26" s="24" t="s">
        <v>465</v>
      </c>
      <c r="E26" s="24" t="s">
        <v>466</v>
      </c>
      <c r="F26" s="24" t="s">
        <v>467</v>
      </c>
      <c r="G26" s="24" t="s">
        <v>468</v>
      </c>
      <c r="H26" s="24" t="s">
        <v>469</v>
      </c>
      <c r="I26" s="31" t="s">
        <v>37</v>
      </c>
      <c r="J26" s="26" t="s">
        <v>338</v>
      </c>
    </row>
    <row r="27" spans="1:10" ht="10.5" customHeight="1" x14ac:dyDescent="0.25">
      <c r="A27" s="13" t="s">
        <v>406</v>
      </c>
      <c r="B27" s="27" t="s">
        <v>25</v>
      </c>
      <c r="C27" s="28" t="s">
        <v>16</v>
      </c>
      <c r="D27" s="24" t="s">
        <v>470</v>
      </c>
      <c r="E27" s="24" t="s">
        <v>471</v>
      </c>
      <c r="F27" s="24" t="s">
        <v>472</v>
      </c>
      <c r="G27" s="24" t="s">
        <v>473</v>
      </c>
      <c r="H27" s="24" t="s">
        <v>474</v>
      </c>
      <c r="I27" s="32" t="s">
        <v>38</v>
      </c>
      <c r="J27" s="26" t="s">
        <v>338</v>
      </c>
    </row>
    <row r="28" spans="1:10" ht="10.5" customHeight="1" x14ac:dyDescent="0.25">
      <c r="A28" s="13" t="s">
        <v>406</v>
      </c>
      <c r="B28" s="27" t="s">
        <v>25</v>
      </c>
      <c r="C28" s="28" t="s">
        <v>26</v>
      </c>
      <c r="D28" s="24" t="str">
        <f>HYPERLINK("https://agenda.liternet.ro/cronici/antiportretdefamilie.html","(Anti)Portret de familie *)")</f>
        <v>(Anti)Portret de familie *)</v>
      </c>
      <c r="E28" s="24" t="s">
        <v>340</v>
      </c>
      <c r="F28" s="24" t="s">
        <v>402</v>
      </c>
      <c r="G28" s="24" t="s">
        <v>403</v>
      </c>
      <c r="H28" s="24" t="s">
        <v>404</v>
      </c>
      <c r="I28" s="29" t="s">
        <v>405</v>
      </c>
      <c r="J28" s="26" t="s">
        <v>338</v>
      </c>
    </row>
    <row r="29" spans="1:10" ht="10.5" customHeight="1" x14ac:dyDescent="0.25">
      <c r="A29" s="13" t="s">
        <v>481</v>
      </c>
      <c r="B29" s="27" t="s">
        <v>39</v>
      </c>
      <c r="C29" s="28" t="s">
        <v>26</v>
      </c>
      <c r="D29" s="24" t="s">
        <v>475</v>
      </c>
      <c r="E29" s="24" t="s">
        <v>476</v>
      </c>
      <c r="F29" s="24" t="s">
        <v>477</v>
      </c>
      <c r="G29" s="24" t="s">
        <v>478</v>
      </c>
      <c r="H29" s="24" t="s">
        <v>479</v>
      </c>
      <c r="I29" s="29" t="s">
        <v>480</v>
      </c>
      <c r="J29" s="26" t="s">
        <v>338</v>
      </c>
    </row>
    <row r="30" spans="1:10" ht="10.5" customHeight="1" x14ac:dyDescent="0.25">
      <c r="A30" s="13" t="s">
        <v>401</v>
      </c>
      <c r="B30" s="27" t="s">
        <v>24</v>
      </c>
      <c r="C30" s="28" t="s">
        <v>16</v>
      </c>
      <c r="D30" s="24" t="str">
        <f>HYPERLINK("https://agenda.liternet.ro/cronici/anonimulvenetian.html","Anonimul venețian *)")</f>
        <v>Anonimul venețian *)</v>
      </c>
      <c r="E30" s="24" t="s">
        <v>397</v>
      </c>
      <c r="F30" s="24" t="s">
        <v>398</v>
      </c>
      <c r="G30" s="24" t="s">
        <v>399</v>
      </c>
      <c r="H30" s="24" t="s">
        <v>395</v>
      </c>
      <c r="I30" s="29" t="s">
        <v>400</v>
      </c>
      <c r="J30" s="26" t="s">
        <v>338</v>
      </c>
    </row>
    <row r="31" spans="1:10" ht="10.5" customHeight="1" x14ac:dyDescent="0.25">
      <c r="A31" s="13" t="s">
        <v>401</v>
      </c>
      <c r="B31" s="27" t="s">
        <v>24</v>
      </c>
      <c r="C31" s="28" t="s">
        <v>16</v>
      </c>
      <c r="D31" s="24" t="str">
        <f>HYPERLINK("https://agenda.liternet.ro/cronici/repetitiepentruolumemaibuna.html","Repetiție pentru o lume mai bună *)")</f>
        <v>Repetiție pentru o lume mai bună *)</v>
      </c>
      <c r="E31" s="24" t="s">
        <v>413</v>
      </c>
      <c r="F31" s="24" t="s">
        <v>414</v>
      </c>
      <c r="G31" s="24" t="s">
        <v>415</v>
      </c>
      <c r="H31" s="24" t="s">
        <v>404</v>
      </c>
      <c r="I31" s="29" t="s">
        <v>416</v>
      </c>
      <c r="J31" s="26" t="s">
        <v>338</v>
      </c>
    </row>
    <row r="32" spans="1:10" ht="10.5" customHeight="1" x14ac:dyDescent="0.25">
      <c r="A32" s="13" t="s">
        <v>401</v>
      </c>
      <c r="B32" s="27" t="s">
        <v>24</v>
      </c>
      <c r="C32" s="28" t="s">
        <v>32</v>
      </c>
      <c r="D32" s="24" t="s">
        <v>453</v>
      </c>
      <c r="E32" s="24" t="s">
        <v>454</v>
      </c>
      <c r="F32" s="24" t="s">
        <v>455</v>
      </c>
      <c r="G32" s="24" t="s">
        <v>456</v>
      </c>
      <c r="H32" s="24" t="s">
        <v>33</v>
      </c>
      <c r="I32" s="30" t="s">
        <v>12</v>
      </c>
      <c r="J32" s="26" t="s">
        <v>338</v>
      </c>
    </row>
    <row r="33" spans="1:10" ht="10.5" customHeight="1" x14ac:dyDescent="0.25">
      <c r="A33" s="13" t="s">
        <v>464</v>
      </c>
      <c r="B33" s="27" t="s">
        <v>35</v>
      </c>
      <c r="C33" s="28" t="s">
        <v>16</v>
      </c>
      <c r="D33" s="24" t="s">
        <v>514</v>
      </c>
      <c r="E33" s="24" t="s">
        <v>515</v>
      </c>
      <c r="F33" s="24" t="s">
        <v>516</v>
      </c>
      <c r="G33" s="24" t="s">
        <v>517</v>
      </c>
      <c r="H33" s="24" t="s">
        <v>518</v>
      </c>
      <c r="I33" s="30" t="s">
        <v>519</v>
      </c>
      <c r="J33" s="26" t="s">
        <v>338</v>
      </c>
    </row>
    <row r="34" spans="1:10" ht="10.5" customHeight="1" x14ac:dyDescent="0.25">
      <c r="A34" s="13" t="s">
        <v>464</v>
      </c>
      <c r="B34" s="27" t="s">
        <v>35</v>
      </c>
      <c r="C34" s="28" t="s">
        <v>36</v>
      </c>
      <c r="D34" s="24" t="s">
        <v>461</v>
      </c>
      <c r="E34" s="24" t="s">
        <v>341</v>
      </c>
      <c r="F34" s="24" t="s">
        <v>462</v>
      </c>
      <c r="G34" s="24" t="s">
        <v>463</v>
      </c>
      <c r="H34" s="24" t="s">
        <v>217</v>
      </c>
      <c r="I34" s="30" t="s">
        <v>12</v>
      </c>
      <c r="J34" s="26" t="s">
        <v>338</v>
      </c>
    </row>
    <row r="35" spans="1:10" ht="10.5" customHeight="1" x14ac:dyDescent="0.25">
      <c r="A35" s="13" t="s">
        <v>374</v>
      </c>
      <c r="B35" s="27" t="s">
        <v>19</v>
      </c>
      <c r="C35" s="28" t="s">
        <v>16</v>
      </c>
      <c r="D35" s="24" t="s">
        <v>370</v>
      </c>
      <c r="E35" s="24" t="s">
        <v>371</v>
      </c>
      <c r="F35" s="24" t="s">
        <v>372</v>
      </c>
      <c r="G35" s="24" t="s">
        <v>373</v>
      </c>
      <c r="H35" s="24" t="s">
        <v>367</v>
      </c>
      <c r="I35" s="30" t="s">
        <v>368</v>
      </c>
      <c r="J35" s="26" t="s">
        <v>338</v>
      </c>
    </row>
    <row r="36" spans="1:10" ht="10.5" customHeight="1" x14ac:dyDescent="0.25">
      <c r="A36" s="13" t="s">
        <v>374</v>
      </c>
      <c r="B36" s="27" t="s">
        <v>19</v>
      </c>
      <c r="C36" s="28" t="s">
        <v>16</v>
      </c>
      <c r="D36" s="24" t="s">
        <v>433</v>
      </c>
      <c r="E36" s="24" t="s">
        <v>434</v>
      </c>
      <c r="F36" s="24" t="s">
        <v>435</v>
      </c>
      <c r="G36" s="24" t="s">
        <v>436</v>
      </c>
      <c r="H36" s="24" t="s">
        <v>437</v>
      </c>
      <c r="I36" s="30" t="s">
        <v>438</v>
      </c>
      <c r="J36" s="26" t="s">
        <v>338</v>
      </c>
    </row>
    <row r="37" spans="1:10" ht="10.5" customHeight="1" x14ac:dyDescent="0.25">
      <c r="A37" s="13" t="s">
        <v>374</v>
      </c>
      <c r="B37" s="27" t="s">
        <v>19</v>
      </c>
      <c r="C37" s="28" t="s">
        <v>16</v>
      </c>
      <c r="D37" s="24" t="str">
        <f>HYPERLINK("https://agenda.liternet.ro/cronici/cinacuprieteni.html","Cină cu prieteni *)")</f>
        <v>Cină cu prieteni *)</v>
      </c>
      <c r="E37" s="24" t="s">
        <v>492</v>
      </c>
      <c r="F37" s="24" t="s">
        <v>360</v>
      </c>
      <c r="G37" s="24" t="s">
        <v>493</v>
      </c>
      <c r="H37" s="24" t="s">
        <v>362</v>
      </c>
      <c r="I37" s="30" t="s">
        <v>357</v>
      </c>
      <c r="J37" s="26" t="s">
        <v>338</v>
      </c>
    </row>
    <row r="38" spans="1:10" ht="10.5" customHeight="1" x14ac:dyDescent="0.25">
      <c r="A38" s="13" t="s">
        <v>374</v>
      </c>
      <c r="B38" s="27" t="s">
        <v>19</v>
      </c>
      <c r="C38" s="28" t="s">
        <v>16</v>
      </c>
      <c r="D38" s="24" t="s">
        <v>514</v>
      </c>
      <c r="E38" s="24" t="s">
        <v>515</v>
      </c>
      <c r="F38" s="24" t="s">
        <v>516</v>
      </c>
      <c r="G38" s="24" t="s">
        <v>517</v>
      </c>
      <c r="H38" s="24" t="s">
        <v>518</v>
      </c>
      <c r="I38" s="30" t="s">
        <v>519</v>
      </c>
      <c r="J38" s="26" t="s">
        <v>338</v>
      </c>
    </row>
    <row r="39" spans="1:10" ht="10.5" hidden="1" customHeight="1" outlineLevel="1" x14ac:dyDescent="0.25">
      <c r="A39" s="13" t="s">
        <v>498</v>
      </c>
      <c r="B39" s="27" t="s">
        <v>43</v>
      </c>
      <c r="C39" s="28" t="s">
        <v>16</v>
      </c>
      <c r="D39" s="24" t="s">
        <v>494</v>
      </c>
      <c r="E39" s="24" t="s">
        <v>495</v>
      </c>
      <c r="F39" s="24" t="s">
        <v>496</v>
      </c>
      <c r="G39" s="24" t="s">
        <v>497</v>
      </c>
      <c r="H39" s="24" t="s">
        <v>362</v>
      </c>
      <c r="I39" s="30" t="s">
        <v>357</v>
      </c>
      <c r="J39" s="26" t="s">
        <v>338</v>
      </c>
    </row>
    <row r="40" spans="1:10" ht="10.5" hidden="1" customHeight="1" outlineLevel="1" x14ac:dyDescent="0.25">
      <c r="A40" s="13" t="s">
        <v>439</v>
      </c>
      <c r="B40" s="27" t="s">
        <v>30</v>
      </c>
      <c r="C40" s="28" t="s">
        <v>29</v>
      </c>
      <c r="D40" s="24" t="s">
        <v>521</v>
      </c>
      <c r="E40" s="24" t="s">
        <v>522</v>
      </c>
      <c r="F40" s="24" t="s">
        <v>523</v>
      </c>
      <c r="G40" s="24" t="s">
        <v>524</v>
      </c>
      <c r="H40" s="24" t="s">
        <v>444</v>
      </c>
      <c r="I40" s="30" t="s">
        <v>445</v>
      </c>
      <c r="J40" s="26" t="s">
        <v>338</v>
      </c>
    </row>
    <row r="41" spans="1:10" ht="10.5" hidden="1" customHeight="1" outlineLevel="1" x14ac:dyDescent="0.25">
      <c r="A41" s="13" t="s">
        <v>439</v>
      </c>
      <c r="B41" s="27" t="s">
        <v>30</v>
      </c>
      <c r="C41" s="28" t="s">
        <v>16</v>
      </c>
      <c r="D41" s="24" t="s">
        <v>433</v>
      </c>
      <c r="E41" s="24" t="s">
        <v>434</v>
      </c>
      <c r="F41" s="24" t="s">
        <v>435</v>
      </c>
      <c r="G41" s="24" t="s">
        <v>436</v>
      </c>
      <c r="H41" s="24" t="s">
        <v>437</v>
      </c>
      <c r="I41" s="30" t="s">
        <v>438</v>
      </c>
      <c r="J41" s="26" t="s">
        <v>338</v>
      </c>
    </row>
    <row r="42" spans="1:10" ht="10.5" hidden="1" customHeight="1" outlineLevel="1" x14ac:dyDescent="0.25">
      <c r="A42" s="13" t="s">
        <v>439</v>
      </c>
      <c r="B42" s="27" t="s">
        <v>30</v>
      </c>
      <c r="C42" s="28" t="s">
        <v>16</v>
      </c>
      <c r="D42" s="24" t="s">
        <v>494</v>
      </c>
      <c r="E42" s="24" t="s">
        <v>495</v>
      </c>
      <c r="F42" s="24" t="s">
        <v>496</v>
      </c>
      <c r="G42" s="24" t="s">
        <v>497</v>
      </c>
      <c r="H42" s="24" t="s">
        <v>362</v>
      </c>
      <c r="I42" s="30" t="s">
        <v>357</v>
      </c>
      <c r="J42" s="26" t="s">
        <v>338</v>
      </c>
    </row>
    <row r="43" spans="1:10" ht="10.5" hidden="1" customHeight="1" outlineLevel="1" x14ac:dyDescent="0.25">
      <c r="A43" s="13" t="s">
        <v>440</v>
      </c>
      <c r="B43" s="27" t="s">
        <v>31</v>
      </c>
      <c r="C43" s="28" t="s">
        <v>29</v>
      </c>
      <c r="D43" s="24" t="s">
        <v>525</v>
      </c>
      <c r="E43" s="24" t="s">
        <v>526</v>
      </c>
      <c r="F43" s="24" t="s">
        <v>526</v>
      </c>
      <c r="G43" s="24" t="s">
        <v>527</v>
      </c>
      <c r="H43" s="24" t="s">
        <v>444</v>
      </c>
      <c r="I43" s="30" t="s">
        <v>445</v>
      </c>
      <c r="J43" s="26" t="s">
        <v>338</v>
      </c>
    </row>
    <row r="44" spans="1:10" ht="10.5" hidden="1" customHeight="1" outlineLevel="1" x14ac:dyDescent="0.25">
      <c r="A44" s="13" t="s">
        <v>440</v>
      </c>
      <c r="B44" s="27" t="s">
        <v>31</v>
      </c>
      <c r="C44" s="28" t="s">
        <v>16</v>
      </c>
      <c r="D44" s="24" t="s">
        <v>433</v>
      </c>
      <c r="E44" s="24" t="s">
        <v>434</v>
      </c>
      <c r="F44" s="24" t="s">
        <v>435</v>
      </c>
      <c r="G44" s="24" t="s">
        <v>436</v>
      </c>
      <c r="H44" s="24" t="s">
        <v>437</v>
      </c>
      <c r="I44" s="30" t="s">
        <v>438</v>
      </c>
      <c r="J44" s="26" t="s">
        <v>338</v>
      </c>
    </row>
    <row r="45" spans="1:10" ht="10.5" hidden="1" customHeight="1" outlineLevel="1" x14ac:dyDescent="0.25">
      <c r="A45" s="13" t="s">
        <v>440</v>
      </c>
      <c r="B45" s="27" t="s">
        <v>31</v>
      </c>
      <c r="C45" s="28" t="s">
        <v>16</v>
      </c>
      <c r="D45" s="24" t="s">
        <v>494</v>
      </c>
      <c r="E45" s="24" t="s">
        <v>495</v>
      </c>
      <c r="F45" s="24" t="s">
        <v>496</v>
      </c>
      <c r="G45" s="24" t="s">
        <v>497</v>
      </c>
      <c r="H45" s="24" t="s">
        <v>362</v>
      </c>
      <c r="I45" s="30" t="s">
        <v>357</v>
      </c>
      <c r="J45" s="26" t="s">
        <v>338</v>
      </c>
    </row>
    <row r="46" spans="1:10" ht="10.5" hidden="1" customHeight="1" outlineLevel="1" x14ac:dyDescent="0.25">
      <c r="A46" s="13" t="s">
        <v>440</v>
      </c>
      <c r="B46" s="27" t="s">
        <v>31</v>
      </c>
      <c r="C46" s="28" t="s">
        <v>14</v>
      </c>
      <c r="D46" s="24" t="str">
        <f>HYPERLINK("https://agenda.liternet.ro/cronici/cancun.html","Cancun *)")</f>
        <v>Cancun *)</v>
      </c>
      <c r="E46" s="24" t="s">
        <v>506</v>
      </c>
      <c r="F46" s="24" t="s">
        <v>422</v>
      </c>
      <c r="G46" s="24" t="s">
        <v>507</v>
      </c>
      <c r="H46" s="24" t="s">
        <v>428</v>
      </c>
      <c r="I46" s="30" t="s">
        <v>429</v>
      </c>
      <c r="J46" s="26" t="s">
        <v>338</v>
      </c>
    </row>
    <row r="47" spans="1:10" ht="10.5" hidden="1" customHeight="1" outlineLevel="1" x14ac:dyDescent="0.25">
      <c r="A47" s="13" t="s">
        <v>391</v>
      </c>
      <c r="B47" s="27" t="s">
        <v>23</v>
      </c>
      <c r="C47" s="28" t="s">
        <v>16</v>
      </c>
      <c r="D47" s="24" t="str">
        <f>HYPERLINK("https://agenda.liternet.ro/cronici/oleannahincu.html","Oleanna *)")</f>
        <v>Oleanna *)</v>
      </c>
      <c r="E47" s="24" t="s">
        <v>383</v>
      </c>
      <c r="F47" s="24" t="s">
        <v>387</v>
      </c>
      <c r="G47" s="24" t="s">
        <v>388</v>
      </c>
      <c r="H47" s="24" t="s">
        <v>389</v>
      </c>
      <c r="I47" s="29" t="s">
        <v>390</v>
      </c>
      <c r="J47" s="26" t="s">
        <v>338</v>
      </c>
    </row>
    <row r="48" spans="1:10" ht="10.5" hidden="1" customHeight="1" outlineLevel="1" x14ac:dyDescent="0.25">
      <c r="A48" s="13" t="s">
        <v>485</v>
      </c>
      <c r="B48" s="27" t="s">
        <v>40</v>
      </c>
      <c r="C48" s="28" t="s">
        <v>16</v>
      </c>
      <c r="D48" s="24" t="str">
        <f>HYPERLINK("https://agenda.liternet.ro/cronici/mandriesiprejudecataunfelde.html","Mândrie și prejudecată (un fel de) *)")</f>
        <v>Mândrie și prejudecată (un fel de) *)</v>
      </c>
      <c r="E48" s="24" t="s">
        <v>482</v>
      </c>
      <c r="F48" s="24" t="s">
        <v>431</v>
      </c>
      <c r="G48" s="24" t="s">
        <v>483</v>
      </c>
      <c r="H48" s="24" t="s">
        <v>389</v>
      </c>
      <c r="I48" s="29" t="s">
        <v>484</v>
      </c>
      <c r="J48" s="26" t="s">
        <v>338</v>
      </c>
    </row>
    <row r="49" spans="1:10" ht="10.5" hidden="1" customHeight="1" outlineLevel="1" x14ac:dyDescent="0.25">
      <c r="A49" s="13" t="s">
        <v>486</v>
      </c>
      <c r="B49" s="27" t="s">
        <v>41</v>
      </c>
      <c r="C49" s="28" t="s">
        <v>16</v>
      </c>
      <c r="D49" s="24" t="str">
        <f>HYPERLINK("https://agenda.liternet.ro/cronici/mandriesiprejudecataunfelde.html","Mândrie și prejudecată (un fel de) *)")</f>
        <v>Mândrie și prejudecată (un fel de) *)</v>
      </c>
      <c r="E49" s="24" t="s">
        <v>482</v>
      </c>
      <c r="F49" s="24" t="s">
        <v>431</v>
      </c>
      <c r="G49" s="24" t="s">
        <v>483</v>
      </c>
      <c r="H49" s="24" t="s">
        <v>389</v>
      </c>
      <c r="I49" s="30" t="s">
        <v>484</v>
      </c>
      <c r="J49" s="26" t="s">
        <v>338</v>
      </c>
    </row>
    <row r="50" spans="1:10" ht="10.5" hidden="1" customHeight="1" outlineLevel="1" x14ac:dyDescent="0.25">
      <c r="A50" s="13" t="s">
        <v>486</v>
      </c>
      <c r="B50" s="27" t="s">
        <v>41</v>
      </c>
      <c r="C50" s="28" t="s">
        <v>16</v>
      </c>
      <c r="D50" s="24" t="str">
        <f>HYPERLINK("https://agenda.liternet.ro/cronici/artajuncu.html","Artă *)")</f>
        <v>Artă *)</v>
      </c>
      <c r="E50" s="24" t="s">
        <v>359</v>
      </c>
      <c r="F50" s="24" t="s">
        <v>360</v>
      </c>
      <c r="G50" s="24" t="s">
        <v>361</v>
      </c>
      <c r="H50" s="24" t="s">
        <v>362</v>
      </c>
      <c r="I50" s="30" t="s">
        <v>357</v>
      </c>
      <c r="J50" s="26" t="s">
        <v>338</v>
      </c>
    </row>
    <row r="51" spans="1:10" ht="10.5" hidden="1" customHeight="1" outlineLevel="1" x14ac:dyDescent="0.25">
      <c r="A51" s="13" t="s">
        <v>412</v>
      </c>
      <c r="B51" s="27" t="s">
        <v>27</v>
      </c>
      <c r="C51" s="28" t="s">
        <v>28</v>
      </c>
      <c r="D51" s="24" t="s">
        <v>407</v>
      </c>
      <c r="E51" s="24" t="s">
        <v>408</v>
      </c>
      <c r="F51" s="24" t="s">
        <v>409</v>
      </c>
      <c r="G51" s="24" t="s">
        <v>410</v>
      </c>
      <c r="H51" s="24" t="s">
        <v>395</v>
      </c>
      <c r="I51" s="29" t="s">
        <v>411</v>
      </c>
      <c r="J51" s="26" t="s">
        <v>338</v>
      </c>
    </row>
    <row r="52" spans="1:10" ht="10.5" hidden="1" customHeight="1" outlineLevel="1" x14ac:dyDescent="0.25">
      <c r="A52" s="13" t="s">
        <v>412</v>
      </c>
      <c r="B52" s="27" t="s">
        <v>27</v>
      </c>
      <c r="C52" s="28" t="s">
        <v>16</v>
      </c>
      <c r="D52" s="24" t="str">
        <f>HYPERLINK("https://agenda.liternet.ro/cronici/muzicisifaze.html","Muzici și faze *)")</f>
        <v>Muzici și faze *)</v>
      </c>
      <c r="E52" s="24" t="s">
        <v>487</v>
      </c>
      <c r="F52" s="24" t="s">
        <v>488</v>
      </c>
      <c r="G52" s="24" t="s">
        <v>489</v>
      </c>
      <c r="H52" s="24" t="s">
        <v>389</v>
      </c>
      <c r="I52" s="30" t="s">
        <v>490</v>
      </c>
      <c r="J52" s="26" t="s">
        <v>338</v>
      </c>
    </row>
    <row r="53" spans="1:10" ht="10.5" hidden="1" customHeight="1" outlineLevel="1" x14ac:dyDescent="0.25">
      <c r="A53" s="13" t="s">
        <v>491</v>
      </c>
      <c r="B53" s="27" t="s">
        <v>42</v>
      </c>
      <c r="C53" s="28" t="s">
        <v>29</v>
      </c>
      <c r="D53" s="24" t="str">
        <f>HYPERLINK("https://agenda.liternet.ro/cronici/regeleleu.html","Regele leu *)")</f>
        <v>Regele leu *)</v>
      </c>
      <c r="E53" s="24" t="s">
        <v>528</v>
      </c>
      <c r="F53" s="24" t="s">
        <v>529</v>
      </c>
      <c r="G53" s="24" t="s">
        <v>530</v>
      </c>
      <c r="H53" s="24" t="s">
        <v>444</v>
      </c>
      <c r="I53" s="30" t="s">
        <v>445</v>
      </c>
      <c r="J53" s="26" t="s">
        <v>338</v>
      </c>
    </row>
    <row r="54" spans="1:10" ht="10.5" hidden="1" customHeight="1" outlineLevel="1" x14ac:dyDescent="0.25">
      <c r="A54" s="13" t="s">
        <v>491</v>
      </c>
      <c r="B54" s="27" t="s">
        <v>42</v>
      </c>
      <c r="C54" s="28" t="s">
        <v>16</v>
      </c>
      <c r="D54" s="24" t="str">
        <f>HYPERLINK("https://agenda.liternet.ro/cronici/muzicisifaze.html","Muzici și faze *)")</f>
        <v>Muzici și faze *)</v>
      </c>
      <c r="E54" s="24" t="s">
        <v>487</v>
      </c>
      <c r="F54" s="24" t="s">
        <v>488</v>
      </c>
      <c r="G54" s="24" t="s">
        <v>489</v>
      </c>
      <c r="H54" s="24" t="s">
        <v>389</v>
      </c>
      <c r="I54" s="30" t="s">
        <v>490</v>
      </c>
      <c r="J54" s="26" t="s">
        <v>338</v>
      </c>
    </row>
    <row r="55" spans="1:10" ht="10.5" hidden="1" customHeight="1" outlineLevel="1" x14ac:dyDescent="0.25">
      <c r="A55" s="13" t="s">
        <v>491</v>
      </c>
      <c r="B55" s="27" t="s">
        <v>42</v>
      </c>
      <c r="C55" s="28" t="s">
        <v>16</v>
      </c>
      <c r="D55" s="24" t="s">
        <v>499</v>
      </c>
      <c r="E55" s="24" t="s">
        <v>500</v>
      </c>
      <c r="F55" s="24" t="s">
        <v>501</v>
      </c>
      <c r="G55" s="24" t="s">
        <v>502</v>
      </c>
      <c r="H55" s="24" t="s">
        <v>356</v>
      </c>
      <c r="I55" s="30" t="s">
        <v>357</v>
      </c>
      <c r="J55" s="26" t="s">
        <v>338</v>
      </c>
    </row>
    <row r="56" spans="1:10" ht="10.5" hidden="1" customHeight="1" outlineLevel="1" x14ac:dyDescent="0.25">
      <c r="A56" s="13" t="s">
        <v>505</v>
      </c>
      <c r="B56" s="27" t="s">
        <v>44</v>
      </c>
      <c r="C56" s="28" t="s">
        <v>29</v>
      </c>
      <c r="D56" s="24" t="s">
        <v>531</v>
      </c>
      <c r="E56" s="24" t="s">
        <v>532</v>
      </c>
      <c r="F56" s="24" t="s">
        <v>533</v>
      </c>
      <c r="G56" s="24" t="s">
        <v>534</v>
      </c>
      <c r="H56" s="24" t="s">
        <v>444</v>
      </c>
      <c r="I56" s="30" t="s">
        <v>445</v>
      </c>
      <c r="J56" s="26" t="s">
        <v>338</v>
      </c>
    </row>
    <row r="57" spans="1:10" ht="10.5" hidden="1" customHeight="1" outlineLevel="1" x14ac:dyDescent="0.25">
      <c r="A57" s="13" t="s">
        <v>505</v>
      </c>
      <c r="B57" s="27" t="s">
        <v>44</v>
      </c>
      <c r="C57" s="28" t="s">
        <v>16</v>
      </c>
      <c r="D57" s="24" t="str">
        <f>HYPERLINK("https://agenda.liternet.ro/cronici/mestesugulvietii.html","Meșteșugul vieții *)")</f>
        <v>Meșteșugul vieții *)</v>
      </c>
      <c r="E57" s="24" t="s">
        <v>503</v>
      </c>
      <c r="F57" s="24" t="s">
        <v>422</v>
      </c>
      <c r="G57" s="24" t="s">
        <v>504</v>
      </c>
      <c r="H57" s="24" t="s">
        <v>362</v>
      </c>
      <c r="I57" s="30" t="s">
        <v>357</v>
      </c>
      <c r="J57" s="26" t="s">
        <v>338</v>
      </c>
    </row>
    <row r="58" spans="1:10" ht="10.5" hidden="1" customHeight="1" outlineLevel="1" x14ac:dyDescent="0.25">
      <c r="A58" s="13" t="s">
        <v>520</v>
      </c>
      <c r="B58" s="27" t="s">
        <v>48</v>
      </c>
      <c r="C58" s="28" t="s">
        <v>16</v>
      </c>
      <c r="D58" s="24" t="s">
        <v>514</v>
      </c>
      <c r="E58" s="24" t="s">
        <v>515</v>
      </c>
      <c r="F58" s="24" t="s">
        <v>516</v>
      </c>
      <c r="G58" s="24" t="s">
        <v>517</v>
      </c>
      <c r="H58" s="24" t="s">
        <v>518</v>
      </c>
      <c r="I58" s="30" t="s">
        <v>519</v>
      </c>
      <c r="J58" s="26" t="s">
        <v>338</v>
      </c>
    </row>
    <row r="59" spans="1:10" ht="10.5" hidden="1" customHeight="1" outlineLevel="1" x14ac:dyDescent="0.25">
      <c r="A59" s="13" t="s">
        <v>513</v>
      </c>
      <c r="B59" s="27" t="s">
        <v>47</v>
      </c>
      <c r="C59" s="28" t="s">
        <v>16</v>
      </c>
      <c r="D59" s="24" t="s">
        <v>514</v>
      </c>
      <c r="E59" s="24" t="s">
        <v>515</v>
      </c>
      <c r="F59" s="24" t="s">
        <v>516</v>
      </c>
      <c r="G59" s="24" t="s">
        <v>517</v>
      </c>
      <c r="H59" s="24" t="s">
        <v>518</v>
      </c>
      <c r="I59" s="30" t="s">
        <v>519</v>
      </c>
      <c r="J59" s="26" t="s">
        <v>338</v>
      </c>
    </row>
    <row r="60" spans="1:10" ht="10.5" hidden="1" customHeight="1" outlineLevel="1" x14ac:dyDescent="0.25">
      <c r="A60" s="13" t="s">
        <v>513</v>
      </c>
      <c r="B60" s="27" t="s">
        <v>47</v>
      </c>
      <c r="C60" s="28" t="s">
        <v>26</v>
      </c>
      <c r="D60" s="24" t="str">
        <f>HYPERLINK("https://agenda.liternet.ro/cronici/omenrusu.html","Omen *)")</f>
        <v>Omen *)</v>
      </c>
      <c r="E60" s="24" t="s">
        <v>508</v>
      </c>
      <c r="F60" s="24" t="s">
        <v>509</v>
      </c>
      <c r="G60" s="24" t="s">
        <v>510</v>
      </c>
      <c r="H60" s="24" t="s">
        <v>511</v>
      </c>
      <c r="I60" s="30" t="s">
        <v>512</v>
      </c>
      <c r="J60" s="26" t="s">
        <v>338</v>
      </c>
    </row>
    <row r="61" spans="1:10" ht="10.5" hidden="1" customHeight="1" outlineLevel="1" x14ac:dyDescent="0.25">
      <c r="A61" s="13" t="s">
        <v>369</v>
      </c>
      <c r="B61" s="27" t="s">
        <v>18</v>
      </c>
      <c r="C61" s="28" t="s">
        <v>16</v>
      </c>
      <c r="D61" s="24" t="s">
        <v>363</v>
      </c>
      <c r="E61" s="24" t="s">
        <v>364</v>
      </c>
      <c r="F61" s="24" t="s">
        <v>365</v>
      </c>
      <c r="G61" s="24" t="s">
        <v>366</v>
      </c>
      <c r="H61" s="24" t="s">
        <v>367</v>
      </c>
      <c r="I61" s="29" t="s">
        <v>368</v>
      </c>
      <c r="J61" s="26" t="s">
        <v>338</v>
      </c>
    </row>
    <row r="62" spans="1:10" ht="10.5" hidden="1" customHeight="1" outlineLevel="1" x14ac:dyDescent="0.25">
      <c r="A62" s="13" t="s">
        <v>538</v>
      </c>
      <c r="B62" s="27" t="s">
        <v>49</v>
      </c>
      <c r="C62" s="28" t="s">
        <v>29</v>
      </c>
      <c r="D62" s="24" t="s">
        <v>535</v>
      </c>
      <c r="E62" s="24" t="s">
        <v>536</v>
      </c>
      <c r="F62" s="24" t="s">
        <v>523</v>
      </c>
      <c r="G62" s="24" t="s">
        <v>537</v>
      </c>
      <c r="H62" s="24" t="s">
        <v>444</v>
      </c>
      <c r="I62" s="30" t="s">
        <v>445</v>
      </c>
      <c r="J62" s="26" t="s">
        <v>338</v>
      </c>
    </row>
    <row r="63" spans="1:10" ht="10.5" hidden="1" customHeight="1" outlineLevel="1" x14ac:dyDescent="0.25">
      <c r="A63" s="13" t="s">
        <v>543</v>
      </c>
      <c r="B63" s="27" t="s">
        <v>50</v>
      </c>
      <c r="C63" s="28" t="s">
        <v>29</v>
      </c>
      <c r="D63" s="24" t="s">
        <v>539</v>
      </c>
      <c r="E63" s="24" t="s">
        <v>540</v>
      </c>
      <c r="F63" s="24" t="s">
        <v>541</v>
      </c>
      <c r="G63" s="24" t="s">
        <v>542</v>
      </c>
      <c r="H63" s="24" t="s">
        <v>444</v>
      </c>
      <c r="I63" s="30" t="s">
        <v>445</v>
      </c>
      <c r="J63" s="26" t="s">
        <v>338</v>
      </c>
    </row>
    <row r="64" spans="1:10" ht="10.5" hidden="1" customHeight="1" outlineLevel="1" x14ac:dyDescent="0.25">
      <c r="A64" s="13" t="s">
        <v>377</v>
      </c>
      <c r="B64" s="27" t="s">
        <v>20</v>
      </c>
      <c r="C64" s="28" t="s">
        <v>16</v>
      </c>
      <c r="D64" s="24" t="str">
        <f>HYPERLINK("https://agenda.liternet.ro/cronici/fetitadindebara.html","Fetița din debara *)")</f>
        <v>Fetița din debara *)</v>
      </c>
      <c r="E64" s="24" t="s">
        <v>375</v>
      </c>
      <c r="F64" s="24" t="s">
        <v>376</v>
      </c>
      <c r="G64" s="24" t="s">
        <v>375</v>
      </c>
      <c r="H64" s="24" t="s">
        <v>367</v>
      </c>
      <c r="I64" s="29" t="s">
        <v>368</v>
      </c>
      <c r="J64" s="26" t="s">
        <v>338</v>
      </c>
    </row>
    <row r="65" spans="1:10" ht="10.5" hidden="1" customHeight="1" outlineLevel="1" x14ac:dyDescent="0.25">
      <c r="A65" s="13" t="s">
        <v>381</v>
      </c>
      <c r="B65" s="27" t="s">
        <v>21</v>
      </c>
      <c r="C65" s="28" t="s">
        <v>16</v>
      </c>
      <c r="D65" s="24" t="str">
        <f>HYPERLINK("https://agenda.liternet.ro/cronici/voyeur.html","Voyeur *)")</f>
        <v>Voyeur *)</v>
      </c>
      <c r="E65" s="24" t="s">
        <v>378</v>
      </c>
      <c r="F65" s="24" t="s">
        <v>379</v>
      </c>
      <c r="G65" s="24" t="s">
        <v>380</v>
      </c>
      <c r="H65" s="24" t="s">
        <v>367</v>
      </c>
      <c r="I65" s="29" t="s">
        <v>368</v>
      </c>
      <c r="J65" s="26" t="s">
        <v>338</v>
      </c>
    </row>
    <row r="66" spans="1:10" ht="10.5" hidden="1" customHeight="1" outlineLevel="1" x14ac:dyDescent="0.25">
      <c r="A66" s="13" t="s">
        <v>546</v>
      </c>
      <c r="B66" s="27" t="s">
        <v>51</v>
      </c>
      <c r="C66" s="28" t="s">
        <v>29</v>
      </c>
      <c r="D66" s="24" t="s">
        <v>544</v>
      </c>
      <c r="E66" s="24" t="s">
        <v>536</v>
      </c>
      <c r="F66" s="24" t="s">
        <v>447</v>
      </c>
      <c r="G66" s="24" t="s">
        <v>545</v>
      </c>
      <c r="H66" s="24" t="s">
        <v>444</v>
      </c>
      <c r="I66" s="30" t="s">
        <v>445</v>
      </c>
      <c r="J66" s="26" t="s">
        <v>338</v>
      </c>
    </row>
    <row r="67" spans="1:10" ht="10.5" hidden="1" customHeight="1" outlineLevel="1" x14ac:dyDescent="0.25">
      <c r="A67" s="13" t="s">
        <v>551</v>
      </c>
      <c r="B67" s="27" t="s">
        <v>52</v>
      </c>
      <c r="C67" s="28" t="s">
        <v>29</v>
      </c>
      <c r="D67" s="24" t="s">
        <v>547</v>
      </c>
      <c r="E67" s="24" t="s">
        <v>548</v>
      </c>
      <c r="F67" s="24" t="s">
        <v>549</v>
      </c>
      <c r="G67" s="24" t="s">
        <v>550</v>
      </c>
      <c r="H67" s="24" t="s">
        <v>444</v>
      </c>
      <c r="I67" s="30" t="s">
        <v>445</v>
      </c>
      <c r="J67" s="26" t="s">
        <v>338</v>
      </c>
    </row>
    <row r="68" spans="1:10" ht="10.5" hidden="1" customHeight="1" outlineLevel="1" x14ac:dyDescent="0.25">
      <c r="A68" s="13" t="s">
        <v>554</v>
      </c>
      <c r="B68" s="27" t="s">
        <v>53</v>
      </c>
      <c r="C68" s="28" t="s">
        <v>16</v>
      </c>
      <c r="D68" s="24" t="str">
        <f>HYPERLINK("https://agenda.liternet.ro/cronici/durerifantoma.html","Dureri fantomă *)")</f>
        <v>Dureri fantomă *)</v>
      </c>
      <c r="E68" s="24" t="s">
        <v>552</v>
      </c>
      <c r="F68" s="24" t="s">
        <v>384</v>
      </c>
      <c r="G68" s="24" t="s">
        <v>553</v>
      </c>
      <c r="H68" s="24" t="s">
        <v>367</v>
      </c>
      <c r="I68" s="30" t="s">
        <v>368</v>
      </c>
      <c r="J68" s="26" t="s">
        <v>342</v>
      </c>
    </row>
    <row r="69" spans="1:10" ht="10.5" hidden="1" customHeight="1" outlineLevel="1" x14ac:dyDescent="0.25">
      <c r="A69" s="13" t="s">
        <v>559</v>
      </c>
      <c r="B69" s="27" t="s">
        <v>54</v>
      </c>
      <c r="C69" s="28" t="s">
        <v>16</v>
      </c>
      <c r="D69" s="24" t="s">
        <v>555</v>
      </c>
      <c r="E69" s="24" t="s">
        <v>556</v>
      </c>
      <c r="F69" s="24" t="s">
        <v>557</v>
      </c>
      <c r="G69" s="24" t="s">
        <v>558</v>
      </c>
      <c r="H69" s="24" t="s">
        <v>367</v>
      </c>
      <c r="I69" s="30" t="s">
        <v>368</v>
      </c>
      <c r="J69" s="26" t="s">
        <v>338</v>
      </c>
    </row>
    <row r="70" spans="1:10" ht="10.5" hidden="1" customHeight="1" outlineLevel="1" x14ac:dyDescent="0.25">
      <c r="A70" s="13" t="s">
        <v>386</v>
      </c>
      <c r="B70" s="27" t="s">
        <v>22</v>
      </c>
      <c r="C70" s="28" t="s">
        <v>16</v>
      </c>
      <c r="D70" s="24" t="s">
        <v>382</v>
      </c>
      <c r="E70" s="24" t="s">
        <v>383</v>
      </c>
      <c r="F70" s="24" t="s">
        <v>384</v>
      </c>
      <c r="G70" s="24" t="s">
        <v>385</v>
      </c>
      <c r="H70" s="24" t="s">
        <v>367</v>
      </c>
      <c r="I70" s="29" t="s">
        <v>368</v>
      </c>
      <c r="J70" s="26" t="s">
        <v>338</v>
      </c>
    </row>
    <row r="71" spans="1:10" ht="21" customHeight="1" collapsed="1" thickBot="1" x14ac:dyDescent="0.3">
      <c r="B71" s="34" t="s">
        <v>58</v>
      </c>
      <c r="D71" s="35"/>
      <c r="H71" s="1"/>
    </row>
    <row r="72" spans="1:10" s="23" customFormat="1" ht="12" thickBot="1" x14ac:dyDescent="0.4">
      <c r="A72" s="13"/>
      <c r="B72" s="17" t="s">
        <v>1</v>
      </c>
      <c r="C72" s="18" t="s">
        <v>2</v>
      </c>
      <c r="D72" s="19" t="s">
        <v>3</v>
      </c>
      <c r="E72" s="19" t="s">
        <v>4</v>
      </c>
      <c r="F72" s="19" t="s">
        <v>59</v>
      </c>
      <c r="G72" s="19" t="s">
        <v>60</v>
      </c>
      <c r="H72" s="20" t="s">
        <v>7</v>
      </c>
      <c r="I72" s="21" t="s">
        <v>8</v>
      </c>
      <c r="J72" s="22" t="s">
        <v>9</v>
      </c>
    </row>
    <row r="73" spans="1:10" ht="10.5" customHeight="1" thickTop="1" x14ac:dyDescent="0.25">
      <c r="A73" s="13" t="s">
        <v>348</v>
      </c>
      <c r="B73" s="27" t="s">
        <v>13</v>
      </c>
      <c r="C73" s="28" t="s">
        <v>16</v>
      </c>
      <c r="D73" s="24" t="s">
        <v>61</v>
      </c>
      <c r="E73" s="24" t="s">
        <v>62</v>
      </c>
      <c r="F73" s="24" t="s">
        <v>63</v>
      </c>
      <c r="G73" s="24" t="s">
        <v>64</v>
      </c>
      <c r="H73" s="24" t="s">
        <v>65</v>
      </c>
      <c r="I73" s="29" t="s">
        <v>66</v>
      </c>
      <c r="J73" s="26" t="s">
        <v>338</v>
      </c>
    </row>
    <row r="74" spans="1:10" ht="10.5" customHeight="1" x14ac:dyDescent="0.25">
      <c r="A74" s="13" t="s">
        <v>352</v>
      </c>
      <c r="B74" s="27" t="s">
        <v>15</v>
      </c>
      <c r="C74" s="28" t="s">
        <v>16</v>
      </c>
      <c r="D74" s="24" t="s">
        <v>67</v>
      </c>
      <c r="E74" s="24" t="s">
        <v>68</v>
      </c>
      <c r="F74" s="24" t="s">
        <v>69</v>
      </c>
      <c r="G74" s="24" t="s">
        <v>70</v>
      </c>
      <c r="H74" s="24" t="s">
        <v>65</v>
      </c>
      <c r="I74" s="29" t="s">
        <v>71</v>
      </c>
      <c r="J74" s="26" t="s">
        <v>338</v>
      </c>
    </row>
    <row r="75" spans="1:10" ht="10.5" customHeight="1" x14ac:dyDescent="0.25">
      <c r="A75" s="13" t="s">
        <v>358</v>
      </c>
      <c r="B75" s="27" t="s">
        <v>17</v>
      </c>
      <c r="C75" s="28" t="s">
        <v>16</v>
      </c>
      <c r="D75" s="24" t="s">
        <v>67</v>
      </c>
      <c r="E75" s="24" t="s">
        <v>68</v>
      </c>
      <c r="F75" s="24" t="s">
        <v>69</v>
      </c>
      <c r="G75" s="24" t="s">
        <v>70</v>
      </c>
      <c r="H75" s="24" t="s">
        <v>65</v>
      </c>
      <c r="I75" s="29" t="s">
        <v>71</v>
      </c>
      <c r="J75" s="26" t="s">
        <v>338</v>
      </c>
    </row>
    <row r="76" spans="1:10" ht="10.5" customHeight="1" x14ac:dyDescent="0.25">
      <c r="A76" s="13" t="s">
        <v>374</v>
      </c>
      <c r="B76" s="27" t="s">
        <v>19</v>
      </c>
      <c r="C76" s="28" t="s">
        <v>56</v>
      </c>
      <c r="D76" s="24" t="str">
        <f>HYPERLINK("https://agenda.liternet.ro/cronici/lakme.html","Lakmé *)")</f>
        <v>Lakmé *)</v>
      </c>
      <c r="E76" s="24" t="s">
        <v>560</v>
      </c>
      <c r="F76" s="24" t="s">
        <v>561</v>
      </c>
      <c r="G76" s="24" t="s">
        <v>72</v>
      </c>
      <c r="H76" s="24" t="s">
        <v>562</v>
      </c>
      <c r="I76" s="29" t="s">
        <v>563</v>
      </c>
      <c r="J76" s="26" t="s">
        <v>338</v>
      </c>
    </row>
    <row r="77" spans="1:10" ht="10.5" hidden="1" customHeight="1" outlineLevel="1" x14ac:dyDescent="0.25">
      <c r="A77" s="13" t="s">
        <v>498</v>
      </c>
      <c r="B77" s="27" t="s">
        <v>43</v>
      </c>
      <c r="C77" s="28" t="s">
        <v>56</v>
      </c>
      <c r="D77" s="24" t="str">
        <f>HYPERLINK("https://agenda.liternet.ro/cronici/lakme.html","Lakmé *)")</f>
        <v>Lakmé *)</v>
      </c>
      <c r="E77" s="24" t="s">
        <v>560</v>
      </c>
      <c r="F77" s="24" t="s">
        <v>561</v>
      </c>
      <c r="G77" s="24" t="s">
        <v>73</v>
      </c>
      <c r="H77" s="24" t="s">
        <v>562</v>
      </c>
      <c r="I77" s="29" t="s">
        <v>563</v>
      </c>
      <c r="J77" s="26" t="s">
        <v>338</v>
      </c>
    </row>
    <row r="78" spans="1:10" ht="21.75" customHeight="1" collapsed="1" thickBot="1" x14ac:dyDescent="0.3">
      <c r="B78" s="34" t="s">
        <v>74</v>
      </c>
      <c r="H78" s="1"/>
    </row>
    <row r="79" spans="1:10" s="23" customFormat="1" ht="12" thickBot="1" x14ac:dyDescent="0.4">
      <c r="A79" s="13"/>
      <c r="B79" s="17" t="s">
        <v>1</v>
      </c>
      <c r="C79" s="18" t="s">
        <v>2</v>
      </c>
      <c r="D79" s="19" t="s">
        <v>3</v>
      </c>
      <c r="E79" s="19"/>
      <c r="F79" s="19" t="s">
        <v>5</v>
      </c>
      <c r="G79" s="19" t="s">
        <v>6</v>
      </c>
      <c r="H79" s="19" t="s">
        <v>75</v>
      </c>
      <c r="I79" s="36"/>
      <c r="J79" s="22" t="s">
        <v>9</v>
      </c>
    </row>
    <row r="80" spans="1:10" ht="11" customHeight="1" thickTop="1" x14ac:dyDescent="0.25">
      <c r="A80" s="13" t="s">
        <v>348</v>
      </c>
      <c r="B80" s="33" t="s">
        <v>13</v>
      </c>
      <c r="C80" s="28" t="s">
        <v>218</v>
      </c>
      <c r="D80" s="24" t="s">
        <v>1018</v>
      </c>
      <c r="E80" s="24"/>
      <c r="F80" s="24" t="s">
        <v>895</v>
      </c>
      <c r="G80" s="24" t="s">
        <v>1019</v>
      </c>
      <c r="H80" s="24" t="s">
        <v>219</v>
      </c>
      <c r="I80" s="25"/>
      <c r="J80" s="26" t="s">
        <v>342</v>
      </c>
    </row>
    <row r="81" spans="1:10" ht="11" customHeight="1" x14ac:dyDescent="0.25">
      <c r="A81" s="13" t="s">
        <v>348</v>
      </c>
      <c r="B81" s="33" t="s">
        <v>13</v>
      </c>
      <c r="C81" s="28" t="s">
        <v>185</v>
      </c>
      <c r="D81" s="24" t="s">
        <v>902</v>
      </c>
      <c r="E81" s="24"/>
      <c r="F81" s="24" t="s">
        <v>903</v>
      </c>
      <c r="G81" s="24" t="s">
        <v>904</v>
      </c>
      <c r="H81" s="24" t="s">
        <v>95</v>
      </c>
      <c r="I81" s="25"/>
      <c r="J81" s="26" t="s">
        <v>338</v>
      </c>
    </row>
    <row r="82" spans="1:10" ht="11" customHeight="1" x14ac:dyDescent="0.25">
      <c r="A82" s="13" t="s">
        <v>348</v>
      </c>
      <c r="B82" s="33" t="s">
        <v>13</v>
      </c>
      <c r="C82" s="28" t="s">
        <v>100</v>
      </c>
      <c r="D82" s="24" t="s">
        <v>597</v>
      </c>
      <c r="E82" s="24"/>
      <c r="F82" s="24" t="s">
        <v>598</v>
      </c>
      <c r="G82" s="24" t="s">
        <v>599</v>
      </c>
      <c r="H82" s="24" t="s">
        <v>101</v>
      </c>
      <c r="I82" s="25"/>
      <c r="J82" s="26" t="s">
        <v>338</v>
      </c>
    </row>
    <row r="83" spans="1:10" ht="11" customHeight="1" x14ac:dyDescent="0.25">
      <c r="A83" s="13" t="s">
        <v>348</v>
      </c>
      <c r="B83" s="33" t="s">
        <v>13</v>
      </c>
      <c r="C83" s="28" t="s">
        <v>100</v>
      </c>
      <c r="D83" s="24" t="s">
        <v>717</v>
      </c>
      <c r="E83" s="24"/>
      <c r="F83" s="24" t="s">
        <v>718</v>
      </c>
      <c r="G83" s="24" t="s">
        <v>719</v>
      </c>
      <c r="H83" s="24" t="s">
        <v>143</v>
      </c>
      <c r="I83" s="25"/>
      <c r="J83" s="26" t="s">
        <v>338</v>
      </c>
    </row>
    <row r="84" spans="1:10" ht="11" customHeight="1" x14ac:dyDescent="0.25">
      <c r="A84" s="13" t="s">
        <v>348</v>
      </c>
      <c r="B84" s="33" t="s">
        <v>13</v>
      </c>
      <c r="C84" s="28" t="s">
        <v>100</v>
      </c>
      <c r="D84" s="24" t="str">
        <f>HYPERLINK("https://agenda.liternet.ro/cronici/greatgatsby.html","The Great Gatsby *)")</f>
        <v>The Great Gatsby *)</v>
      </c>
      <c r="E84" s="24"/>
      <c r="F84" s="24" t="s">
        <v>813</v>
      </c>
      <c r="G84" s="24" t="s">
        <v>814</v>
      </c>
      <c r="H84" s="24" t="s">
        <v>166</v>
      </c>
      <c r="I84" s="25"/>
      <c r="J84" s="26" t="s">
        <v>338</v>
      </c>
    </row>
    <row r="85" spans="1:10" ht="11" customHeight="1" x14ac:dyDescent="0.25">
      <c r="A85" s="13" t="s">
        <v>348</v>
      </c>
      <c r="B85" s="33" t="s">
        <v>13</v>
      </c>
      <c r="C85" s="28" t="s">
        <v>100</v>
      </c>
      <c r="D85" s="24" t="str">
        <f>HYPERLINK("https://agenda.liternet.ro/cronici/miamivice.html","Miami Vice *)")</f>
        <v>Miami Vice *)</v>
      </c>
      <c r="E85" s="24"/>
      <c r="F85" s="24" t="s">
        <v>850</v>
      </c>
      <c r="G85" s="24" t="s">
        <v>851</v>
      </c>
      <c r="H85" s="24" t="s">
        <v>175</v>
      </c>
      <c r="I85" s="25"/>
      <c r="J85" s="26" t="s">
        <v>852</v>
      </c>
    </row>
    <row r="86" spans="1:10" ht="11" customHeight="1" x14ac:dyDescent="0.25">
      <c r="A86" s="13" t="s">
        <v>348</v>
      </c>
      <c r="B86" s="33" t="s">
        <v>13</v>
      </c>
      <c r="C86" s="28" t="s">
        <v>156</v>
      </c>
      <c r="D86" s="24" t="str">
        <f>HYPERLINK("https://agenda.liternet.ro/cronici/creator.html","The Creator *)")</f>
        <v>The Creator *)</v>
      </c>
      <c r="E86" s="24"/>
      <c r="F86" s="24" t="s">
        <v>932</v>
      </c>
      <c r="G86" s="24" t="s">
        <v>933</v>
      </c>
      <c r="H86" s="24" t="s">
        <v>77</v>
      </c>
      <c r="I86" s="25"/>
      <c r="J86" s="26" t="s">
        <v>338</v>
      </c>
    </row>
    <row r="87" spans="1:10" ht="11" customHeight="1" x14ac:dyDescent="0.25">
      <c r="A87" s="13" t="s">
        <v>348</v>
      </c>
      <c r="B87" s="33" t="s">
        <v>13</v>
      </c>
      <c r="C87" s="28" t="s">
        <v>110</v>
      </c>
      <c r="D87" s="24" t="s">
        <v>626</v>
      </c>
      <c r="E87" s="24"/>
      <c r="F87" s="24" t="s">
        <v>627</v>
      </c>
      <c r="G87" s="24" t="s">
        <v>628</v>
      </c>
      <c r="H87" s="24" t="s">
        <v>111</v>
      </c>
      <c r="I87" s="25"/>
      <c r="J87" s="26" t="s">
        <v>342</v>
      </c>
    </row>
    <row r="88" spans="1:10" ht="11" customHeight="1" x14ac:dyDescent="0.25">
      <c r="A88" s="13" t="s">
        <v>348</v>
      </c>
      <c r="B88" s="33" t="s">
        <v>13</v>
      </c>
      <c r="C88" s="28" t="s">
        <v>142</v>
      </c>
      <c r="D88" s="24" t="s">
        <v>795</v>
      </c>
      <c r="E88" s="24"/>
      <c r="F88" s="24" t="s">
        <v>796</v>
      </c>
      <c r="G88" s="24" t="s">
        <v>797</v>
      </c>
      <c r="H88" s="24" t="s">
        <v>163</v>
      </c>
      <c r="I88" s="25"/>
      <c r="J88" s="26" t="s">
        <v>338</v>
      </c>
    </row>
    <row r="89" spans="1:10" ht="11" customHeight="1" x14ac:dyDescent="0.25">
      <c r="A89" s="13" t="s">
        <v>348</v>
      </c>
      <c r="B89" s="33" t="s">
        <v>13</v>
      </c>
      <c r="C89" s="28" t="s">
        <v>14</v>
      </c>
      <c r="D89" s="24" t="s">
        <v>680</v>
      </c>
      <c r="E89" s="24"/>
      <c r="F89" s="24" t="s">
        <v>681</v>
      </c>
      <c r="G89" s="24" t="s">
        <v>682</v>
      </c>
      <c r="H89" s="24" t="s">
        <v>99</v>
      </c>
      <c r="I89" s="25"/>
      <c r="J89" s="26" t="s">
        <v>338</v>
      </c>
    </row>
    <row r="90" spans="1:10" ht="11" customHeight="1" x14ac:dyDescent="0.25">
      <c r="A90" s="13" t="s">
        <v>348</v>
      </c>
      <c r="B90" s="33" t="s">
        <v>13</v>
      </c>
      <c r="C90" s="28" t="s">
        <v>144</v>
      </c>
      <c r="D90" s="24" t="s">
        <v>720</v>
      </c>
      <c r="E90" s="24"/>
      <c r="F90" s="24" t="s">
        <v>721</v>
      </c>
      <c r="G90" s="24" t="s">
        <v>722</v>
      </c>
      <c r="H90" s="24" t="s">
        <v>143</v>
      </c>
      <c r="I90" s="25"/>
      <c r="J90" s="26" t="s">
        <v>338</v>
      </c>
    </row>
    <row r="91" spans="1:10" ht="11" customHeight="1" x14ac:dyDescent="0.25">
      <c r="A91" s="13" t="s">
        <v>348</v>
      </c>
      <c r="B91" s="33" t="s">
        <v>13</v>
      </c>
      <c r="C91" s="28" t="s">
        <v>26</v>
      </c>
      <c r="D91" s="24" t="s">
        <v>815</v>
      </c>
      <c r="E91" s="24"/>
      <c r="F91" s="24" t="s">
        <v>816</v>
      </c>
      <c r="G91" s="24" t="s">
        <v>817</v>
      </c>
      <c r="H91" s="24" t="s">
        <v>166</v>
      </c>
      <c r="I91" s="25"/>
      <c r="J91" s="26" t="s">
        <v>338</v>
      </c>
    </row>
    <row r="92" spans="1:10" ht="11" customHeight="1" x14ac:dyDescent="0.25">
      <c r="A92" s="13" t="s">
        <v>348</v>
      </c>
      <c r="B92" s="33" t="s">
        <v>13</v>
      </c>
      <c r="C92" s="28" t="s">
        <v>26</v>
      </c>
      <c r="D92" s="24" t="s">
        <v>969</v>
      </c>
      <c r="E92" s="24"/>
      <c r="F92" s="24" t="s">
        <v>640</v>
      </c>
      <c r="G92" s="24" t="s">
        <v>970</v>
      </c>
      <c r="H92" s="24" t="s">
        <v>202</v>
      </c>
      <c r="I92" s="25"/>
      <c r="J92" s="26" t="s">
        <v>338</v>
      </c>
    </row>
    <row r="93" spans="1:10" ht="11" customHeight="1" x14ac:dyDescent="0.25">
      <c r="A93" s="13" t="s">
        <v>348</v>
      </c>
      <c r="B93" s="33" t="s">
        <v>13</v>
      </c>
      <c r="C93" s="28" t="s">
        <v>26</v>
      </c>
      <c r="D93" s="24" t="s">
        <v>1020</v>
      </c>
      <c r="E93" s="24"/>
      <c r="F93" s="24" t="s">
        <v>1021</v>
      </c>
      <c r="G93" s="24" t="s">
        <v>1022</v>
      </c>
      <c r="H93" s="24" t="s">
        <v>219</v>
      </c>
      <c r="I93" s="25"/>
      <c r="J93" s="26" t="s">
        <v>338</v>
      </c>
    </row>
    <row r="94" spans="1:10" ht="11" customHeight="1" x14ac:dyDescent="0.25">
      <c r="A94" s="13" t="s">
        <v>348</v>
      </c>
      <c r="B94" s="33" t="s">
        <v>13</v>
      </c>
      <c r="C94" s="28" t="s">
        <v>130</v>
      </c>
      <c r="D94" s="24" t="s">
        <v>675</v>
      </c>
      <c r="E94" s="24"/>
      <c r="F94" s="24" t="s">
        <v>676</v>
      </c>
      <c r="G94" s="24" t="s">
        <v>677</v>
      </c>
      <c r="H94" s="24" t="s">
        <v>131</v>
      </c>
      <c r="I94" s="25"/>
      <c r="J94" s="26" t="s">
        <v>338</v>
      </c>
    </row>
    <row r="95" spans="1:10" ht="11" customHeight="1" x14ac:dyDescent="0.25">
      <c r="A95" s="13" t="s">
        <v>348</v>
      </c>
      <c r="B95" s="33" t="s">
        <v>13</v>
      </c>
      <c r="C95" s="28" t="s">
        <v>176</v>
      </c>
      <c r="D95" s="24" t="s">
        <v>853</v>
      </c>
      <c r="E95" s="24"/>
      <c r="F95" s="24" t="s">
        <v>854</v>
      </c>
      <c r="G95" s="24" t="s">
        <v>855</v>
      </c>
      <c r="H95" s="24" t="s">
        <v>175</v>
      </c>
      <c r="I95" s="25"/>
      <c r="J95" s="26" t="s">
        <v>338</v>
      </c>
    </row>
    <row r="96" spans="1:10" ht="11" customHeight="1" x14ac:dyDescent="0.25">
      <c r="A96" s="13" t="s">
        <v>348</v>
      </c>
      <c r="B96" s="33" t="s">
        <v>13</v>
      </c>
      <c r="C96" s="28" t="s">
        <v>94</v>
      </c>
      <c r="D96" s="24" t="s">
        <v>1046</v>
      </c>
      <c r="E96" s="24"/>
      <c r="F96" s="24" t="s">
        <v>1047</v>
      </c>
      <c r="G96" s="24" t="s">
        <v>1048</v>
      </c>
      <c r="H96" s="24" t="s">
        <v>225</v>
      </c>
      <c r="I96" s="25"/>
      <c r="J96" s="26" t="s">
        <v>342</v>
      </c>
    </row>
    <row r="97" spans="1:10" ht="11" customHeight="1" x14ac:dyDescent="0.25">
      <c r="A97" s="13" t="s">
        <v>348</v>
      </c>
      <c r="B97" s="33" t="s">
        <v>13</v>
      </c>
      <c r="C97" s="28" t="s">
        <v>32</v>
      </c>
      <c r="D97" s="24" t="str">
        <f>HYPERLINK("https://agenda.liternet.ro/cronici/harrypotter4.html","Harry Potter and the Goblet of Fire *)")</f>
        <v>Harry Potter and the Goblet of Fire *)</v>
      </c>
      <c r="E97" s="24"/>
      <c r="F97" s="24" t="s">
        <v>615</v>
      </c>
      <c r="G97" s="24" t="s">
        <v>616</v>
      </c>
      <c r="H97" s="24" t="s">
        <v>106</v>
      </c>
      <c r="I97" s="25"/>
      <c r="J97" s="26" t="s">
        <v>603</v>
      </c>
    </row>
    <row r="98" spans="1:10" ht="11" customHeight="1" x14ac:dyDescent="0.25">
      <c r="A98" s="13" t="s">
        <v>348</v>
      </c>
      <c r="B98" s="33" t="s">
        <v>13</v>
      </c>
      <c r="C98" s="28" t="s">
        <v>32</v>
      </c>
      <c r="D98" s="24" t="str">
        <f>HYPERLINK("https://agenda.liternet.ro/cronici/lostintranslation.html","Lost in Translation *)")</f>
        <v>Lost in Translation *)</v>
      </c>
      <c r="E98" s="24"/>
      <c r="F98" s="24" t="s">
        <v>683</v>
      </c>
      <c r="G98" s="24" t="s">
        <v>684</v>
      </c>
      <c r="H98" s="24" t="s">
        <v>99</v>
      </c>
      <c r="I98" s="25"/>
      <c r="J98" s="26" t="s">
        <v>342</v>
      </c>
    </row>
    <row r="99" spans="1:10" ht="11" customHeight="1" x14ac:dyDescent="0.25">
      <c r="A99" s="13" t="s">
        <v>348</v>
      </c>
      <c r="B99" s="27" t="s">
        <v>13</v>
      </c>
      <c r="C99" s="28" t="s">
        <v>76</v>
      </c>
      <c r="D99" s="24" t="str">
        <f>HYPERLINK("https://agenda.liternet.ro/cronici/trueblood.html","True Blood (sezonul 3, 6 episoade) *)")</f>
        <v>True Blood (sezonul 3, 6 episoade) *)</v>
      </c>
      <c r="E99" s="24"/>
      <c r="F99" s="24" t="s">
        <v>564</v>
      </c>
      <c r="G99" s="24" t="s">
        <v>565</v>
      </c>
      <c r="H99" s="24" t="s">
        <v>77</v>
      </c>
      <c r="I99" s="25"/>
      <c r="J99" s="26" t="s">
        <v>566</v>
      </c>
    </row>
    <row r="100" spans="1:10" ht="11" customHeight="1" x14ac:dyDescent="0.25">
      <c r="A100" s="13" t="s">
        <v>348</v>
      </c>
      <c r="B100" s="33" t="s">
        <v>13</v>
      </c>
      <c r="C100" s="28" t="s">
        <v>76</v>
      </c>
      <c r="D100" s="24" t="str">
        <f>HYPERLINK("https://agenda.liternet.ro/cronici/pozitiacopilului.html","Poziţia copilului *)")</f>
        <v>Poziţia copilului *)</v>
      </c>
      <c r="E100" s="24"/>
      <c r="F100" s="24" t="s">
        <v>650</v>
      </c>
      <c r="G100" s="24" t="s">
        <v>651</v>
      </c>
      <c r="H100" s="24" t="s">
        <v>120</v>
      </c>
      <c r="I100" s="25"/>
      <c r="J100" s="26" t="s">
        <v>342</v>
      </c>
    </row>
    <row r="101" spans="1:10" ht="11" customHeight="1" x14ac:dyDescent="0.25">
      <c r="A101" s="13" t="s">
        <v>348</v>
      </c>
      <c r="B101" s="33" t="s">
        <v>13</v>
      </c>
      <c r="C101" s="28" t="s">
        <v>76</v>
      </c>
      <c r="D101" s="24" t="s">
        <v>856</v>
      </c>
      <c r="E101" s="24"/>
      <c r="F101" s="24" t="s">
        <v>857</v>
      </c>
      <c r="G101" s="24" t="s">
        <v>858</v>
      </c>
      <c r="H101" s="24" t="s">
        <v>175</v>
      </c>
      <c r="I101" s="25"/>
      <c r="J101" s="26" t="s">
        <v>338</v>
      </c>
    </row>
    <row r="102" spans="1:10" ht="11" customHeight="1" x14ac:dyDescent="0.25">
      <c r="A102" s="13" t="s">
        <v>348</v>
      </c>
      <c r="B102" s="33" t="s">
        <v>13</v>
      </c>
      <c r="C102" s="28" t="s">
        <v>88</v>
      </c>
      <c r="D102" s="24" t="str">
        <f>HYPERLINK("https://agenda.liternet.ro/cronici/firstcow.html","First Cow *)")</f>
        <v>First Cow *)</v>
      </c>
      <c r="E102" s="24"/>
      <c r="F102" s="24" t="s">
        <v>685</v>
      </c>
      <c r="G102" s="24" t="s">
        <v>686</v>
      </c>
      <c r="H102" s="24" t="s">
        <v>99</v>
      </c>
      <c r="I102" s="25"/>
      <c r="J102" s="26" t="s">
        <v>338</v>
      </c>
    </row>
    <row r="103" spans="1:10" ht="11" customHeight="1" x14ac:dyDescent="0.25">
      <c r="A103" s="13" t="s">
        <v>348</v>
      </c>
      <c r="B103" s="33" t="s">
        <v>13</v>
      </c>
      <c r="C103" s="28" t="s">
        <v>112</v>
      </c>
      <c r="D103" s="24" t="s">
        <v>629</v>
      </c>
      <c r="E103" s="24"/>
      <c r="F103" s="24" t="s">
        <v>630</v>
      </c>
      <c r="G103" s="24" t="s">
        <v>631</v>
      </c>
      <c r="H103" s="24" t="s">
        <v>111</v>
      </c>
      <c r="I103" s="25"/>
      <c r="J103" s="26" t="s">
        <v>338</v>
      </c>
    </row>
    <row r="104" spans="1:10" ht="11" customHeight="1" x14ac:dyDescent="0.25">
      <c r="A104" s="13" t="s">
        <v>348</v>
      </c>
      <c r="B104" s="33" t="s">
        <v>13</v>
      </c>
      <c r="C104" s="28" t="s">
        <v>83</v>
      </c>
      <c r="D104" s="24" t="s">
        <v>723</v>
      </c>
      <c r="E104" s="24"/>
      <c r="F104" s="24" t="s">
        <v>724</v>
      </c>
      <c r="G104" s="24" t="s">
        <v>725</v>
      </c>
      <c r="H104" s="24" t="s">
        <v>143</v>
      </c>
      <c r="I104" s="25"/>
      <c r="J104" s="26" t="s">
        <v>338</v>
      </c>
    </row>
    <row r="105" spans="1:10" ht="11" customHeight="1" x14ac:dyDescent="0.25">
      <c r="A105" s="13" t="s">
        <v>348</v>
      </c>
      <c r="B105" s="33" t="s">
        <v>13</v>
      </c>
      <c r="C105" s="28" t="s">
        <v>138</v>
      </c>
      <c r="D105" s="24" t="s">
        <v>971</v>
      </c>
      <c r="E105" s="24"/>
      <c r="F105" s="24" t="s">
        <v>972</v>
      </c>
      <c r="G105" s="24" t="s">
        <v>973</v>
      </c>
      <c r="H105" s="24" t="s">
        <v>202</v>
      </c>
      <c r="I105" s="25"/>
      <c r="J105" s="26" t="s">
        <v>338</v>
      </c>
    </row>
    <row r="106" spans="1:10" ht="11" customHeight="1" x14ac:dyDescent="0.25">
      <c r="A106" s="13" t="s">
        <v>348</v>
      </c>
      <c r="B106" s="33" t="s">
        <v>13</v>
      </c>
      <c r="C106" s="28" t="s">
        <v>167</v>
      </c>
      <c r="D106" s="24" t="str">
        <f>HYPERLINK("https://agenda.liternet.ro/cronici/twoforthemoney.html","Two for the Money *)")</f>
        <v>Two for the Money *)</v>
      </c>
      <c r="E106" s="24"/>
      <c r="F106" s="24" t="s">
        <v>818</v>
      </c>
      <c r="G106" s="24" t="s">
        <v>819</v>
      </c>
      <c r="H106" s="24" t="s">
        <v>166</v>
      </c>
      <c r="I106" s="25"/>
      <c r="J106" s="26" t="s">
        <v>566</v>
      </c>
    </row>
    <row r="107" spans="1:10" ht="11" customHeight="1" x14ac:dyDescent="0.25">
      <c r="A107" s="13" t="s">
        <v>348</v>
      </c>
      <c r="B107" s="33" t="s">
        <v>13</v>
      </c>
      <c r="C107" s="28" t="s">
        <v>165</v>
      </c>
      <c r="D107" s="24" t="str">
        <f>HYPERLINK("https://agenda.liternet.ro/cronici/aindaestouaqui.html","Ainda Estou Aqui / I'm Still Here *)")</f>
        <v>Ainda Estou Aqui / I'm Still Here *)</v>
      </c>
      <c r="E107" s="24"/>
      <c r="F107" s="24" t="s">
        <v>859</v>
      </c>
      <c r="G107" s="24" t="s">
        <v>860</v>
      </c>
      <c r="H107" s="24" t="s">
        <v>175</v>
      </c>
      <c r="I107" s="25"/>
      <c r="J107" s="26" t="s">
        <v>338</v>
      </c>
    </row>
    <row r="108" spans="1:10" ht="11" customHeight="1" x14ac:dyDescent="0.25">
      <c r="A108" s="13" t="s">
        <v>348</v>
      </c>
      <c r="B108" s="33" t="s">
        <v>13</v>
      </c>
      <c r="C108" s="28" t="s">
        <v>107</v>
      </c>
      <c r="D108" s="24" t="s">
        <v>617</v>
      </c>
      <c r="E108" s="24"/>
      <c r="F108" s="24" t="s">
        <v>618</v>
      </c>
      <c r="G108" s="24" t="s">
        <v>619</v>
      </c>
      <c r="H108" s="24" t="s">
        <v>106</v>
      </c>
      <c r="I108" s="25"/>
      <c r="J108" s="26" t="s">
        <v>338</v>
      </c>
    </row>
    <row r="109" spans="1:10" ht="11" customHeight="1" x14ac:dyDescent="0.25">
      <c r="A109" s="13" t="s">
        <v>348</v>
      </c>
      <c r="B109" s="33" t="s">
        <v>13</v>
      </c>
      <c r="C109" s="28" t="s">
        <v>1423</v>
      </c>
      <c r="D109" s="24" t="str">
        <f>HYPERLINK("https://agenda.liternet.ro/cronici/eyeswideshut.html","Eyes Wide Shut *)")</f>
        <v>Eyes Wide Shut *)</v>
      </c>
      <c r="E109" s="24"/>
      <c r="F109" s="24" t="s">
        <v>1049</v>
      </c>
      <c r="G109" s="24" t="s">
        <v>1050</v>
      </c>
      <c r="H109" s="24" t="s">
        <v>225</v>
      </c>
      <c r="I109" s="25"/>
      <c r="J109" s="26" t="s">
        <v>852</v>
      </c>
    </row>
    <row r="110" spans="1:10" ht="11" customHeight="1" x14ac:dyDescent="0.25">
      <c r="A110" s="13" t="s">
        <v>348</v>
      </c>
      <c r="B110" s="33" t="s">
        <v>13</v>
      </c>
      <c r="C110" s="28" t="s">
        <v>1424</v>
      </c>
      <c r="D110" s="24" t="str">
        <f>HYPERLINK("https://agenda.liternet.ro/cronici/diagnosisdissent.html","Diagnosis: Dissent *)")</f>
        <v>Diagnosis: Dissent *)</v>
      </c>
      <c r="E110" s="24"/>
      <c r="F110" s="24" t="s">
        <v>726</v>
      </c>
      <c r="G110" s="24" t="s">
        <v>727</v>
      </c>
      <c r="H110" s="24" t="s">
        <v>143</v>
      </c>
      <c r="I110" s="25"/>
      <c r="J110" s="26" t="s">
        <v>338</v>
      </c>
    </row>
    <row r="111" spans="1:10" ht="11" customHeight="1" x14ac:dyDescent="0.25">
      <c r="A111" s="13" t="s">
        <v>352</v>
      </c>
      <c r="B111" s="33" t="s">
        <v>15</v>
      </c>
      <c r="C111" s="28" t="s">
        <v>108</v>
      </c>
      <c r="D111" s="24" t="s">
        <v>820</v>
      </c>
      <c r="E111" s="24"/>
      <c r="F111" s="24" t="s">
        <v>821</v>
      </c>
      <c r="G111" s="24" t="s">
        <v>822</v>
      </c>
      <c r="H111" s="24" t="s">
        <v>166</v>
      </c>
      <c r="I111" s="25"/>
      <c r="J111" s="26" t="s">
        <v>338</v>
      </c>
    </row>
    <row r="112" spans="1:10" ht="11" customHeight="1" x14ac:dyDescent="0.25">
      <c r="A112" s="13" t="s">
        <v>352</v>
      </c>
      <c r="B112" s="33" t="s">
        <v>15</v>
      </c>
      <c r="C112" s="28" t="s">
        <v>125</v>
      </c>
      <c r="D112" s="24" t="s">
        <v>861</v>
      </c>
      <c r="E112" s="24"/>
      <c r="F112" s="24" t="s">
        <v>862</v>
      </c>
      <c r="G112" s="24" t="s">
        <v>863</v>
      </c>
      <c r="H112" s="24" t="s">
        <v>175</v>
      </c>
      <c r="I112" s="25"/>
      <c r="J112" s="26" t="s">
        <v>338</v>
      </c>
    </row>
    <row r="113" spans="1:10" ht="11" customHeight="1" x14ac:dyDescent="0.25">
      <c r="A113" s="13" t="s">
        <v>352</v>
      </c>
      <c r="B113" s="33" t="s">
        <v>15</v>
      </c>
      <c r="C113" s="28" t="s">
        <v>186</v>
      </c>
      <c r="D113" s="24" t="str">
        <f>HYPERLINK("https://agenda.liternet.ro/cronici/howtotrainyourdragon.html","How to Train Your Dragon *)")</f>
        <v>How to Train Your Dragon *)</v>
      </c>
      <c r="E113" s="24"/>
      <c r="F113" s="24" t="s">
        <v>905</v>
      </c>
      <c r="G113" s="24" t="s">
        <v>906</v>
      </c>
      <c r="H113" s="24" t="s">
        <v>95</v>
      </c>
      <c r="I113" s="25"/>
      <c r="J113" s="26" t="s">
        <v>603</v>
      </c>
    </row>
    <row r="114" spans="1:10" ht="11" customHeight="1" x14ac:dyDescent="0.25">
      <c r="A114" s="13" t="s">
        <v>352</v>
      </c>
      <c r="B114" s="33" t="s">
        <v>15</v>
      </c>
      <c r="C114" s="28" t="s">
        <v>194</v>
      </c>
      <c r="D114" s="24" t="str">
        <f>HYPERLINK("https://agenda.liternet.ro/cronici/birdman.html","Birdman or (The Unexpected Virtue of Ignorance) *)")</f>
        <v>Birdman or (The Unexpected Virtue of Ignorance) *)</v>
      </c>
      <c r="E114" s="24"/>
      <c r="F114" s="24" t="s">
        <v>937</v>
      </c>
      <c r="G114" s="24" t="s">
        <v>938</v>
      </c>
      <c r="H114" s="24" t="s">
        <v>77</v>
      </c>
      <c r="I114" s="25"/>
      <c r="J114" s="26" t="s">
        <v>338</v>
      </c>
    </row>
    <row r="115" spans="1:10" ht="11" customHeight="1" x14ac:dyDescent="0.25">
      <c r="A115" s="13" t="s">
        <v>352</v>
      </c>
      <c r="B115" s="33" t="s">
        <v>15</v>
      </c>
      <c r="C115" s="28" t="s">
        <v>139</v>
      </c>
      <c r="D115" s="24" t="s">
        <v>1051</v>
      </c>
      <c r="E115" s="24"/>
      <c r="F115" s="24" t="s">
        <v>1052</v>
      </c>
      <c r="G115" s="24" t="s">
        <v>1053</v>
      </c>
      <c r="H115" s="24" t="s">
        <v>225</v>
      </c>
      <c r="I115" s="25"/>
      <c r="J115" s="26" t="s">
        <v>566</v>
      </c>
    </row>
    <row r="116" spans="1:10" ht="11" customHeight="1" x14ac:dyDescent="0.25">
      <c r="A116" s="13" t="s">
        <v>352</v>
      </c>
      <c r="B116" s="33" t="s">
        <v>15</v>
      </c>
      <c r="C116" s="28" t="s">
        <v>133</v>
      </c>
      <c r="D116" s="24" t="s">
        <v>680</v>
      </c>
      <c r="E116" s="24"/>
      <c r="F116" s="24" t="s">
        <v>681</v>
      </c>
      <c r="G116" s="24" t="s">
        <v>682</v>
      </c>
      <c r="H116" s="24" t="s">
        <v>99</v>
      </c>
      <c r="I116" s="25"/>
      <c r="J116" s="26" t="s">
        <v>338</v>
      </c>
    </row>
    <row r="117" spans="1:10" ht="11" customHeight="1" x14ac:dyDescent="0.25">
      <c r="A117" s="13" t="s">
        <v>352</v>
      </c>
      <c r="B117" s="33" t="s">
        <v>15</v>
      </c>
      <c r="C117" s="28" t="s">
        <v>177</v>
      </c>
      <c r="D117" s="24" t="s">
        <v>864</v>
      </c>
      <c r="E117" s="24"/>
      <c r="F117" s="24" t="s">
        <v>865</v>
      </c>
      <c r="G117" s="24" t="s">
        <v>866</v>
      </c>
      <c r="H117" s="24" t="s">
        <v>175</v>
      </c>
      <c r="I117" s="25"/>
      <c r="J117" s="26" t="s">
        <v>338</v>
      </c>
    </row>
    <row r="118" spans="1:10" ht="11" customHeight="1" x14ac:dyDescent="0.25">
      <c r="A118" s="13" t="s">
        <v>352</v>
      </c>
      <c r="B118" s="33" t="s">
        <v>15</v>
      </c>
      <c r="C118" s="28" t="s">
        <v>80</v>
      </c>
      <c r="D118" s="24" t="str">
        <f>HYPERLINK("https://agenda.liternet.ro/cronici/howtotrainyourdragon2.html","How to Train Your Dragon 2 *)")</f>
        <v>How to Train Your Dragon 2 *)</v>
      </c>
      <c r="E118" s="24"/>
      <c r="F118" s="24" t="s">
        <v>907</v>
      </c>
      <c r="G118" s="24" t="s">
        <v>908</v>
      </c>
      <c r="H118" s="24" t="s">
        <v>95</v>
      </c>
      <c r="I118" s="25"/>
      <c r="J118" s="26" t="s">
        <v>338</v>
      </c>
    </row>
    <row r="119" spans="1:10" ht="11" customHeight="1" x14ac:dyDescent="0.25">
      <c r="A119" s="13" t="s">
        <v>352</v>
      </c>
      <c r="B119" s="33" t="s">
        <v>15</v>
      </c>
      <c r="C119" s="28" t="s">
        <v>80</v>
      </c>
      <c r="D119" s="24" t="s">
        <v>978</v>
      </c>
      <c r="E119" s="24"/>
      <c r="F119" s="24" t="s">
        <v>979</v>
      </c>
      <c r="G119" s="24" t="s">
        <v>980</v>
      </c>
      <c r="H119" s="24" t="s">
        <v>204</v>
      </c>
      <c r="I119" s="25"/>
      <c r="J119" s="26" t="s">
        <v>566</v>
      </c>
    </row>
    <row r="120" spans="1:10" ht="11" customHeight="1" x14ac:dyDescent="0.25">
      <c r="A120" s="13" t="s">
        <v>352</v>
      </c>
      <c r="B120" s="33" t="s">
        <v>15</v>
      </c>
      <c r="C120" s="28" t="s">
        <v>178</v>
      </c>
      <c r="D120" s="24" t="str">
        <f>HYPERLINK("https://agenda.liternet.ro/cronici/spiderman3.html","Spider-Man 3 *)")</f>
        <v>Spider-Man 3 *)</v>
      </c>
      <c r="E120" s="24"/>
      <c r="F120" s="24" t="s">
        <v>867</v>
      </c>
      <c r="G120" s="24" t="s">
        <v>868</v>
      </c>
      <c r="H120" s="24" t="s">
        <v>175</v>
      </c>
      <c r="I120" s="25"/>
      <c r="J120" s="26" t="s">
        <v>338</v>
      </c>
    </row>
    <row r="121" spans="1:10" ht="11" customHeight="1" x14ac:dyDescent="0.25">
      <c r="A121" s="13" t="s">
        <v>352</v>
      </c>
      <c r="B121" s="33" t="s">
        <v>15</v>
      </c>
      <c r="C121" s="28" t="s">
        <v>160</v>
      </c>
      <c r="D121" s="24" t="s">
        <v>776</v>
      </c>
      <c r="E121" s="24"/>
      <c r="F121" s="24" t="s">
        <v>653</v>
      </c>
      <c r="G121" s="24" t="s">
        <v>777</v>
      </c>
      <c r="H121" s="24" t="s">
        <v>161</v>
      </c>
      <c r="I121" s="25"/>
      <c r="J121" s="26" t="s">
        <v>338</v>
      </c>
    </row>
    <row r="122" spans="1:10" ht="11" customHeight="1" x14ac:dyDescent="0.25">
      <c r="A122" s="13" t="s">
        <v>352</v>
      </c>
      <c r="B122" s="33" t="s">
        <v>15</v>
      </c>
      <c r="C122" s="28" t="s">
        <v>220</v>
      </c>
      <c r="D122" s="24" t="str">
        <f>HYPERLINK("https://agenda.liternet.ro/cronici/hellboy.html","Hellboy *)")</f>
        <v>Hellboy *)</v>
      </c>
      <c r="E122" s="24"/>
      <c r="F122" s="24" t="s">
        <v>1023</v>
      </c>
      <c r="G122" s="24" t="s">
        <v>1024</v>
      </c>
      <c r="H122" s="24" t="s">
        <v>219</v>
      </c>
      <c r="I122" s="25"/>
      <c r="J122" s="26" t="s">
        <v>338</v>
      </c>
    </row>
    <row r="123" spans="1:10" ht="11" customHeight="1" x14ac:dyDescent="0.25">
      <c r="A123" s="13" t="s">
        <v>352</v>
      </c>
      <c r="B123" s="33" t="s">
        <v>15</v>
      </c>
      <c r="C123" s="28" t="s">
        <v>207</v>
      </c>
      <c r="D123" s="24" t="s">
        <v>990</v>
      </c>
      <c r="E123" s="24"/>
      <c r="F123" s="24" t="s">
        <v>991</v>
      </c>
      <c r="G123" s="24" t="s">
        <v>992</v>
      </c>
      <c r="H123" s="24" t="s">
        <v>208</v>
      </c>
      <c r="I123" s="25"/>
      <c r="J123" s="26" t="s">
        <v>338</v>
      </c>
    </row>
    <row r="124" spans="1:10" ht="11" customHeight="1" x14ac:dyDescent="0.25">
      <c r="A124" s="13" t="s">
        <v>352</v>
      </c>
      <c r="B124" s="33" t="s">
        <v>15</v>
      </c>
      <c r="C124" s="28" t="s">
        <v>145</v>
      </c>
      <c r="D124" s="24" t="s">
        <v>720</v>
      </c>
      <c r="E124" s="24"/>
      <c r="F124" s="24" t="s">
        <v>721</v>
      </c>
      <c r="G124" s="24" t="s">
        <v>722</v>
      </c>
      <c r="H124" s="24" t="s">
        <v>143</v>
      </c>
      <c r="I124" s="25"/>
      <c r="J124" s="26" t="s">
        <v>338</v>
      </c>
    </row>
    <row r="125" spans="1:10" ht="11" customHeight="1" x14ac:dyDescent="0.25">
      <c r="A125" s="13" t="s">
        <v>352</v>
      </c>
      <c r="B125" s="33" t="s">
        <v>15</v>
      </c>
      <c r="C125" s="28" t="s">
        <v>78</v>
      </c>
      <c r="D125" s="24" t="s">
        <v>567</v>
      </c>
      <c r="E125" s="24"/>
      <c r="F125" s="24" t="s">
        <v>568</v>
      </c>
      <c r="G125" s="24" t="s">
        <v>569</v>
      </c>
      <c r="H125" s="24" t="s">
        <v>77</v>
      </c>
      <c r="I125" s="25"/>
      <c r="J125" s="26" t="s">
        <v>338</v>
      </c>
    </row>
    <row r="126" spans="1:10" ht="11" customHeight="1" x14ac:dyDescent="0.25">
      <c r="A126" s="13" t="s">
        <v>352</v>
      </c>
      <c r="B126" s="33" t="s">
        <v>15</v>
      </c>
      <c r="C126" s="28" t="s">
        <v>134</v>
      </c>
      <c r="D126" s="24" t="s">
        <v>687</v>
      </c>
      <c r="E126" s="24"/>
      <c r="F126" s="24" t="s">
        <v>688</v>
      </c>
      <c r="G126" s="24" t="s">
        <v>689</v>
      </c>
      <c r="H126" s="24" t="s">
        <v>99</v>
      </c>
      <c r="I126" s="25"/>
      <c r="J126" s="26" t="s">
        <v>338</v>
      </c>
    </row>
    <row r="127" spans="1:10" ht="11" customHeight="1" x14ac:dyDescent="0.25">
      <c r="A127" s="13" t="s">
        <v>352</v>
      </c>
      <c r="B127" s="33" t="s">
        <v>15</v>
      </c>
      <c r="C127" s="28" t="s">
        <v>226</v>
      </c>
      <c r="D127" s="24" t="s">
        <v>1054</v>
      </c>
      <c r="E127" s="24"/>
      <c r="F127" s="24" t="s">
        <v>1055</v>
      </c>
      <c r="G127" s="24" t="s">
        <v>1056</v>
      </c>
      <c r="H127" s="24" t="s">
        <v>225</v>
      </c>
      <c r="I127" s="25"/>
      <c r="J127" s="26" t="s">
        <v>338</v>
      </c>
    </row>
    <row r="128" spans="1:10" ht="11" customHeight="1" x14ac:dyDescent="0.25">
      <c r="A128" s="13" t="s">
        <v>352</v>
      </c>
      <c r="B128" s="33" t="s">
        <v>15</v>
      </c>
      <c r="C128" s="28" t="s">
        <v>102</v>
      </c>
      <c r="D128" s="24" t="s">
        <v>600</v>
      </c>
      <c r="E128" s="24"/>
      <c r="F128" s="24" t="s">
        <v>601</v>
      </c>
      <c r="G128" s="24" t="s">
        <v>602</v>
      </c>
      <c r="H128" s="24" t="s">
        <v>101</v>
      </c>
      <c r="I128" s="25"/>
      <c r="J128" s="26" t="s">
        <v>603</v>
      </c>
    </row>
    <row r="129" spans="1:10" ht="11" customHeight="1" x14ac:dyDescent="0.25">
      <c r="A129" s="13" t="s">
        <v>352</v>
      </c>
      <c r="B129" s="33" t="s">
        <v>15</v>
      </c>
      <c r="C129" s="28" t="s">
        <v>195</v>
      </c>
      <c r="D129" s="24" t="str">
        <f>HYPERLINK("https://agenda.liternet.ro/cronici/amazingspiderman.html","The Amazing Spider-Man *)")</f>
        <v>The Amazing Spider-Man *)</v>
      </c>
      <c r="E129" s="24"/>
      <c r="F129" s="24" t="s">
        <v>939</v>
      </c>
      <c r="G129" s="24" t="s">
        <v>940</v>
      </c>
      <c r="H129" s="24" t="s">
        <v>77</v>
      </c>
      <c r="I129" s="25"/>
      <c r="J129" s="26" t="s">
        <v>338</v>
      </c>
    </row>
    <row r="130" spans="1:10" ht="11" customHeight="1" x14ac:dyDescent="0.25">
      <c r="A130" s="13" t="s">
        <v>352</v>
      </c>
      <c r="B130" s="33" t="s">
        <v>15</v>
      </c>
      <c r="C130" s="28" t="s">
        <v>187</v>
      </c>
      <c r="D130" s="24" t="s">
        <v>909</v>
      </c>
      <c r="E130" s="24"/>
      <c r="F130" s="24" t="s">
        <v>907</v>
      </c>
      <c r="G130" s="24" t="s">
        <v>910</v>
      </c>
      <c r="H130" s="24" t="s">
        <v>95</v>
      </c>
      <c r="I130" s="25"/>
      <c r="J130" s="26" t="s">
        <v>338</v>
      </c>
    </row>
    <row r="131" spans="1:10" ht="11" customHeight="1" x14ac:dyDescent="0.25">
      <c r="A131" s="13" t="s">
        <v>352</v>
      </c>
      <c r="B131" s="33" t="s">
        <v>15</v>
      </c>
      <c r="C131" s="28" t="s">
        <v>152</v>
      </c>
      <c r="D131" s="24" t="s">
        <v>798</v>
      </c>
      <c r="E131" s="24"/>
      <c r="F131" s="24" t="s">
        <v>799</v>
      </c>
      <c r="G131" s="24" t="s">
        <v>800</v>
      </c>
      <c r="H131" s="24" t="s">
        <v>163</v>
      </c>
      <c r="I131" s="25"/>
      <c r="J131" s="26" t="s">
        <v>338</v>
      </c>
    </row>
    <row r="132" spans="1:10" ht="11" customHeight="1" x14ac:dyDescent="0.25">
      <c r="A132" s="13" t="s">
        <v>352</v>
      </c>
      <c r="B132" s="33" t="s">
        <v>15</v>
      </c>
      <c r="C132" s="28" t="s">
        <v>146</v>
      </c>
      <c r="D132" s="24" t="s">
        <v>728</v>
      </c>
      <c r="E132" s="24"/>
      <c r="F132" s="24" t="s">
        <v>729</v>
      </c>
      <c r="G132" s="24" t="s">
        <v>730</v>
      </c>
      <c r="H132" s="24" t="s">
        <v>143</v>
      </c>
      <c r="I132" s="25"/>
      <c r="J132" s="26" t="s">
        <v>338</v>
      </c>
    </row>
    <row r="133" spans="1:10" ht="11" customHeight="1" x14ac:dyDescent="0.25">
      <c r="A133" s="13" t="s">
        <v>352</v>
      </c>
      <c r="B133" s="33" t="s">
        <v>15</v>
      </c>
      <c r="C133" s="28" t="s">
        <v>179</v>
      </c>
      <c r="D133" s="24" t="s">
        <v>869</v>
      </c>
      <c r="E133" s="24"/>
      <c r="F133" s="24" t="s">
        <v>839</v>
      </c>
      <c r="G133" s="24" t="s">
        <v>870</v>
      </c>
      <c r="H133" s="24" t="s">
        <v>175</v>
      </c>
      <c r="I133" s="25"/>
      <c r="J133" s="26" t="s">
        <v>338</v>
      </c>
    </row>
    <row r="134" spans="1:10" ht="11" customHeight="1" x14ac:dyDescent="0.25">
      <c r="A134" s="13" t="s">
        <v>352</v>
      </c>
      <c r="B134" s="33" t="s">
        <v>15</v>
      </c>
      <c r="C134" s="28" t="s">
        <v>209</v>
      </c>
      <c r="D134" s="24" t="s">
        <v>993</v>
      </c>
      <c r="E134" s="24"/>
      <c r="F134" s="24" t="s">
        <v>994</v>
      </c>
      <c r="G134" s="24" t="s">
        <v>995</v>
      </c>
      <c r="H134" s="24" t="s">
        <v>208</v>
      </c>
      <c r="I134" s="25"/>
      <c r="J134" s="26" t="s">
        <v>338</v>
      </c>
    </row>
    <row r="135" spans="1:10" ht="11" customHeight="1" x14ac:dyDescent="0.25">
      <c r="A135" s="13" t="s">
        <v>352</v>
      </c>
      <c r="B135" s="33" t="s">
        <v>15</v>
      </c>
      <c r="C135" s="28" t="s">
        <v>135</v>
      </c>
      <c r="D135" s="24" t="str">
        <f>HYPERLINK("https://agenda.liternet.ro/cronici/lostintranslation.html","Lost in Translation *)")</f>
        <v>Lost in Translation *)</v>
      </c>
      <c r="E135" s="24"/>
      <c r="F135" s="24" t="s">
        <v>683</v>
      </c>
      <c r="G135" s="24" t="s">
        <v>684</v>
      </c>
      <c r="H135" s="24" t="s">
        <v>99</v>
      </c>
      <c r="I135" s="25"/>
      <c r="J135" s="26" t="s">
        <v>342</v>
      </c>
    </row>
    <row r="136" spans="1:10" ht="11" customHeight="1" x14ac:dyDescent="0.25">
      <c r="A136" s="13" t="s">
        <v>352</v>
      </c>
      <c r="B136" s="33" t="s">
        <v>15</v>
      </c>
      <c r="C136" s="28" t="s">
        <v>135</v>
      </c>
      <c r="D136" s="24" t="str">
        <f>HYPERLINK("https://agenda.liternet.ro/cronici/bluejasmine.html","Blue Jasmine *)")</f>
        <v>Blue Jasmine *)</v>
      </c>
      <c r="E136" s="24"/>
      <c r="F136" s="24" t="s">
        <v>823</v>
      </c>
      <c r="G136" s="24" t="s">
        <v>824</v>
      </c>
      <c r="H136" s="24" t="s">
        <v>166</v>
      </c>
      <c r="I136" s="25"/>
      <c r="J136" s="26" t="s">
        <v>338</v>
      </c>
    </row>
    <row r="137" spans="1:10" ht="11" customHeight="1" x14ac:dyDescent="0.25">
      <c r="A137" s="13" t="s">
        <v>352</v>
      </c>
      <c r="B137" s="33" t="s">
        <v>15</v>
      </c>
      <c r="C137" s="28" t="s">
        <v>34</v>
      </c>
      <c r="D137" s="24" t="s">
        <v>1025</v>
      </c>
      <c r="E137" s="24"/>
      <c r="F137" s="24" t="s">
        <v>1026</v>
      </c>
      <c r="G137" s="24" t="s">
        <v>1027</v>
      </c>
      <c r="H137" s="24" t="s">
        <v>219</v>
      </c>
      <c r="I137" s="25"/>
      <c r="J137" s="26" t="s">
        <v>338</v>
      </c>
    </row>
    <row r="138" spans="1:10" ht="11" customHeight="1" x14ac:dyDescent="0.25">
      <c r="A138" s="13" t="s">
        <v>352</v>
      </c>
      <c r="B138" s="33" t="s">
        <v>15</v>
      </c>
      <c r="C138" s="28" t="s">
        <v>104</v>
      </c>
      <c r="D138" s="24" t="s">
        <v>612</v>
      </c>
      <c r="E138" s="24"/>
      <c r="F138" s="24" t="s">
        <v>613</v>
      </c>
      <c r="G138" s="24" t="s">
        <v>614</v>
      </c>
      <c r="H138" s="24" t="s">
        <v>105</v>
      </c>
      <c r="I138" s="25"/>
      <c r="J138" s="26" t="s">
        <v>338</v>
      </c>
    </row>
    <row r="139" spans="1:10" ht="11" customHeight="1" x14ac:dyDescent="0.25">
      <c r="A139" s="13" t="s">
        <v>352</v>
      </c>
      <c r="B139" s="33" t="s">
        <v>15</v>
      </c>
      <c r="C139" s="28" t="s">
        <v>121</v>
      </c>
      <c r="D139" s="24" t="s">
        <v>652</v>
      </c>
      <c r="E139" s="24"/>
      <c r="F139" s="24" t="s">
        <v>653</v>
      </c>
      <c r="G139" s="24" t="s">
        <v>654</v>
      </c>
      <c r="H139" s="24" t="s">
        <v>120</v>
      </c>
      <c r="I139" s="25"/>
      <c r="J139" s="26" t="s">
        <v>338</v>
      </c>
    </row>
    <row r="140" spans="1:10" ht="11" customHeight="1" x14ac:dyDescent="0.25">
      <c r="A140" s="13" t="s">
        <v>352</v>
      </c>
      <c r="B140" s="33" t="s">
        <v>15</v>
      </c>
      <c r="C140" s="28" t="s">
        <v>121</v>
      </c>
      <c r="D140" s="24" t="str">
        <f>HYPERLINK("https://agenda.liternet.ro/cronici/dawnoftheplanetoftheapes.html","Dawn of the Planet of the Apes *)")</f>
        <v>Dawn of the Planet of the Apes *)</v>
      </c>
      <c r="E140" s="24"/>
      <c r="F140" s="24" t="s">
        <v>911</v>
      </c>
      <c r="G140" s="24" t="s">
        <v>912</v>
      </c>
      <c r="H140" s="24" t="s">
        <v>95</v>
      </c>
      <c r="I140" s="25"/>
      <c r="J140" s="26" t="s">
        <v>338</v>
      </c>
    </row>
    <row r="141" spans="1:10" ht="11" customHeight="1" x14ac:dyDescent="0.25">
      <c r="A141" s="13" t="s">
        <v>352</v>
      </c>
      <c r="B141" s="33" t="s">
        <v>15</v>
      </c>
      <c r="C141" s="28" t="s">
        <v>173</v>
      </c>
      <c r="D141" s="24" t="s">
        <v>941</v>
      </c>
      <c r="E141" s="24"/>
      <c r="F141" s="24" t="s">
        <v>939</v>
      </c>
      <c r="G141" s="24" t="s">
        <v>942</v>
      </c>
      <c r="H141" s="24" t="s">
        <v>77</v>
      </c>
      <c r="I141" s="25"/>
      <c r="J141" s="26" t="s">
        <v>338</v>
      </c>
    </row>
    <row r="142" spans="1:10" ht="11" customHeight="1" x14ac:dyDescent="0.25">
      <c r="A142" s="13" t="s">
        <v>352</v>
      </c>
      <c r="B142" s="33" t="s">
        <v>15</v>
      </c>
      <c r="C142" s="28" t="s">
        <v>147</v>
      </c>
      <c r="D142" s="24" t="s">
        <v>731</v>
      </c>
      <c r="E142" s="24"/>
      <c r="F142" s="24" t="s">
        <v>732</v>
      </c>
      <c r="G142" s="24" t="s">
        <v>733</v>
      </c>
      <c r="H142" s="24" t="s">
        <v>143</v>
      </c>
      <c r="I142" s="25"/>
      <c r="J142" s="26" t="s">
        <v>338</v>
      </c>
    </row>
    <row r="143" spans="1:10" ht="11" customHeight="1" x14ac:dyDescent="0.25">
      <c r="A143" s="13" t="s">
        <v>352</v>
      </c>
      <c r="B143" s="33" t="s">
        <v>15</v>
      </c>
      <c r="C143" s="28" t="s">
        <v>153</v>
      </c>
      <c r="D143" s="24" t="s">
        <v>871</v>
      </c>
      <c r="E143" s="24"/>
      <c r="F143" s="24" t="s">
        <v>872</v>
      </c>
      <c r="G143" s="24" t="s">
        <v>873</v>
      </c>
      <c r="H143" s="24" t="s">
        <v>175</v>
      </c>
      <c r="I143" s="25"/>
      <c r="J143" s="26" t="s">
        <v>338</v>
      </c>
    </row>
    <row r="144" spans="1:10" ht="11" customHeight="1" x14ac:dyDescent="0.25">
      <c r="A144" s="13" t="s">
        <v>352</v>
      </c>
      <c r="B144" s="33" t="s">
        <v>15</v>
      </c>
      <c r="C144" s="28" t="s">
        <v>164</v>
      </c>
      <c r="D144" s="24" t="s">
        <v>801</v>
      </c>
      <c r="E144" s="24"/>
      <c r="F144" s="24" t="s">
        <v>802</v>
      </c>
      <c r="G144" s="24" t="s">
        <v>803</v>
      </c>
      <c r="H144" s="24" t="s">
        <v>163</v>
      </c>
      <c r="I144" s="25"/>
      <c r="J144" s="26" t="s">
        <v>338</v>
      </c>
    </row>
    <row r="145" spans="1:10" ht="11" customHeight="1" x14ac:dyDescent="0.25">
      <c r="A145" s="13" t="s">
        <v>352</v>
      </c>
      <c r="B145" s="33" t="s">
        <v>15</v>
      </c>
      <c r="C145" s="28" t="s">
        <v>168</v>
      </c>
      <c r="D145" s="24" t="s">
        <v>825</v>
      </c>
      <c r="E145" s="24"/>
      <c r="F145" s="24" t="s">
        <v>826</v>
      </c>
      <c r="G145" s="24" t="s">
        <v>827</v>
      </c>
      <c r="H145" s="24" t="s">
        <v>166</v>
      </c>
      <c r="I145" s="25"/>
      <c r="J145" s="26" t="s">
        <v>338</v>
      </c>
    </row>
    <row r="146" spans="1:10" ht="11" customHeight="1" x14ac:dyDescent="0.25">
      <c r="A146" s="13" t="s">
        <v>352</v>
      </c>
      <c r="B146" s="33" t="s">
        <v>15</v>
      </c>
      <c r="C146" s="28" t="s">
        <v>136</v>
      </c>
      <c r="D146" s="24" t="str">
        <f>HYPERLINK("https://agenda.liternet.ro/cronici/holiday.html","The Holiday *)")</f>
        <v>The Holiday *)</v>
      </c>
      <c r="E146" s="24"/>
      <c r="F146" s="24" t="s">
        <v>690</v>
      </c>
      <c r="G146" s="24" t="s">
        <v>691</v>
      </c>
      <c r="H146" s="24" t="s">
        <v>99</v>
      </c>
      <c r="I146" s="25"/>
      <c r="J146" s="26" t="s">
        <v>342</v>
      </c>
    </row>
    <row r="147" spans="1:10" ht="11" customHeight="1" x14ac:dyDescent="0.25">
      <c r="A147" s="13" t="s">
        <v>352</v>
      </c>
      <c r="B147" s="33" t="s">
        <v>15</v>
      </c>
      <c r="C147" s="28" t="s">
        <v>185</v>
      </c>
      <c r="D147" s="24" t="str">
        <f>HYPERLINK("https://agenda.liternet.ro/cronici/sourcecode.html","Source Code *)")</f>
        <v>Source Code *)</v>
      </c>
      <c r="E147" s="24"/>
      <c r="F147" s="24" t="s">
        <v>1028</v>
      </c>
      <c r="G147" s="24" t="s">
        <v>1029</v>
      </c>
      <c r="H147" s="24" t="s">
        <v>219</v>
      </c>
      <c r="I147" s="25"/>
      <c r="J147" s="26" t="s">
        <v>338</v>
      </c>
    </row>
    <row r="148" spans="1:10" ht="11" customHeight="1" x14ac:dyDescent="0.25">
      <c r="A148" s="13" t="s">
        <v>352</v>
      </c>
      <c r="B148" s="33" t="s">
        <v>15</v>
      </c>
      <c r="C148" s="28" t="s">
        <v>148</v>
      </c>
      <c r="D148" s="24" t="str">
        <f>HYPERLINK("https://agenda.liternet.ro/cronici/elujaarmastus.html","Elu ja armastus / Life and Love *)")</f>
        <v>Elu ja armastus / Life and Love *)</v>
      </c>
      <c r="E148" s="24"/>
      <c r="F148" s="24" t="s">
        <v>734</v>
      </c>
      <c r="G148" s="24" t="s">
        <v>735</v>
      </c>
      <c r="H148" s="24" t="s">
        <v>143</v>
      </c>
      <c r="I148" s="25"/>
      <c r="J148" s="26" t="s">
        <v>338</v>
      </c>
    </row>
    <row r="149" spans="1:10" ht="11" customHeight="1" x14ac:dyDescent="0.25">
      <c r="A149" s="13" t="s">
        <v>352</v>
      </c>
      <c r="B149" s="33" t="s">
        <v>15</v>
      </c>
      <c r="C149" s="28" t="s">
        <v>113</v>
      </c>
      <c r="D149" s="24" t="s">
        <v>632</v>
      </c>
      <c r="E149" s="24"/>
      <c r="F149" s="24" t="s">
        <v>633</v>
      </c>
      <c r="G149" s="24" t="s">
        <v>634</v>
      </c>
      <c r="H149" s="24" t="s">
        <v>111</v>
      </c>
      <c r="I149" s="25"/>
      <c r="J149" s="26" t="s">
        <v>338</v>
      </c>
    </row>
    <row r="150" spans="1:10" ht="11" customHeight="1" x14ac:dyDescent="0.25">
      <c r="A150" s="13" t="s">
        <v>352</v>
      </c>
      <c r="B150" s="33" t="s">
        <v>15</v>
      </c>
      <c r="C150" s="28" t="s">
        <v>154</v>
      </c>
      <c r="D150" s="24" t="str">
        <f>HYPERLINK("https://agenda.liternet.ro/cronici/cursa.html","Cursa *)")</f>
        <v>Cursa *)</v>
      </c>
      <c r="E150" s="24"/>
      <c r="F150" s="24" t="s">
        <v>659</v>
      </c>
      <c r="G150" s="24" t="s">
        <v>772</v>
      </c>
      <c r="H150" s="24" t="s">
        <v>157</v>
      </c>
      <c r="I150" s="25"/>
      <c r="J150" s="26" t="s">
        <v>338</v>
      </c>
    </row>
    <row r="151" spans="1:10" ht="11" customHeight="1" x14ac:dyDescent="0.25">
      <c r="A151" s="13" t="s">
        <v>352</v>
      </c>
      <c r="B151" s="33" t="s">
        <v>15</v>
      </c>
      <c r="C151" s="28" t="s">
        <v>154</v>
      </c>
      <c r="D151" s="24" t="str">
        <f>HYPERLINK("https://agenda.liternet.ro/cronici/bohemianrhapsody.html","Bohemian Rhapsody *)")</f>
        <v>Bohemian Rhapsody *)</v>
      </c>
      <c r="E151" s="24"/>
      <c r="F151" s="24" t="s">
        <v>874</v>
      </c>
      <c r="G151" s="24" t="s">
        <v>875</v>
      </c>
      <c r="H151" s="24" t="s">
        <v>175</v>
      </c>
      <c r="I151" s="25"/>
      <c r="J151" s="26" t="s">
        <v>338</v>
      </c>
    </row>
    <row r="152" spans="1:10" ht="11" customHeight="1" x14ac:dyDescent="0.25">
      <c r="A152" s="13" t="s">
        <v>352</v>
      </c>
      <c r="B152" s="33" t="s">
        <v>15</v>
      </c>
      <c r="C152" s="28" t="s">
        <v>169</v>
      </c>
      <c r="D152" s="24" t="s">
        <v>828</v>
      </c>
      <c r="E152" s="24"/>
      <c r="F152" s="24" t="s">
        <v>829</v>
      </c>
      <c r="G152" s="24" t="s">
        <v>830</v>
      </c>
      <c r="H152" s="24" t="s">
        <v>166</v>
      </c>
      <c r="I152" s="25"/>
      <c r="J152" s="26" t="s">
        <v>338</v>
      </c>
    </row>
    <row r="153" spans="1:10" ht="11" customHeight="1" x14ac:dyDescent="0.25">
      <c r="A153" s="13" t="s">
        <v>352</v>
      </c>
      <c r="B153" s="33" t="s">
        <v>15</v>
      </c>
      <c r="C153" s="28" t="s">
        <v>196</v>
      </c>
      <c r="D153" s="24" t="str">
        <f>HYPERLINK("https://agenda.liternet.ro/cronici/greenbook.html","Green Book *)")</f>
        <v>Green Book *)</v>
      </c>
      <c r="E153" s="24"/>
      <c r="F153" s="24" t="s">
        <v>943</v>
      </c>
      <c r="G153" s="24" t="s">
        <v>944</v>
      </c>
      <c r="H153" s="24" t="s">
        <v>77</v>
      </c>
      <c r="I153" s="25"/>
      <c r="J153" s="26" t="s">
        <v>338</v>
      </c>
    </row>
    <row r="154" spans="1:10" ht="11" customHeight="1" x14ac:dyDescent="0.25">
      <c r="A154" s="13" t="s">
        <v>352</v>
      </c>
      <c r="B154" s="33" t="s">
        <v>15</v>
      </c>
      <c r="C154" s="28" t="s">
        <v>227</v>
      </c>
      <c r="D154" s="24" t="s">
        <v>1057</v>
      </c>
      <c r="E154" s="24"/>
      <c r="F154" s="24" t="s">
        <v>1058</v>
      </c>
      <c r="G154" s="24" t="s">
        <v>1059</v>
      </c>
      <c r="H154" s="24" t="s">
        <v>225</v>
      </c>
      <c r="I154" s="25"/>
      <c r="J154" s="26" t="s">
        <v>338</v>
      </c>
    </row>
    <row r="155" spans="1:10" ht="11" customHeight="1" x14ac:dyDescent="0.25">
      <c r="A155" s="13" t="s">
        <v>352</v>
      </c>
      <c r="B155" s="33" t="s">
        <v>15</v>
      </c>
      <c r="C155" s="28" t="s">
        <v>122</v>
      </c>
      <c r="D155" s="24" t="s">
        <v>655</v>
      </c>
      <c r="E155" s="24"/>
      <c r="F155" s="24" t="s">
        <v>656</v>
      </c>
      <c r="G155" s="24" t="s">
        <v>657</v>
      </c>
      <c r="H155" s="24" t="s">
        <v>120</v>
      </c>
      <c r="I155" s="25"/>
      <c r="J155" s="26" t="s">
        <v>342</v>
      </c>
    </row>
    <row r="156" spans="1:10" ht="11" customHeight="1" x14ac:dyDescent="0.25">
      <c r="A156" s="13" t="s">
        <v>352</v>
      </c>
      <c r="B156" s="33" t="s">
        <v>15</v>
      </c>
      <c r="C156" s="28" t="s">
        <v>137</v>
      </c>
      <c r="D156" s="24" t="str">
        <f>HYPERLINK("https://agenda.liternet.ro/cronici/thehulk.html","The Hulk *)")</f>
        <v>The Hulk *)</v>
      </c>
      <c r="E156" s="24"/>
      <c r="F156" s="24" t="s">
        <v>692</v>
      </c>
      <c r="G156" s="24" t="s">
        <v>693</v>
      </c>
      <c r="H156" s="24" t="s">
        <v>99</v>
      </c>
      <c r="I156" s="25"/>
      <c r="J156" s="26" t="s">
        <v>338</v>
      </c>
    </row>
    <row r="157" spans="1:10" ht="11" customHeight="1" x14ac:dyDescent="0.25">
      <c r="A157" s="13" t="s">
        <v>352</v>
      </c>
      <c r="B157" s="33" t="s">
        <v>15</v>
      </c>
      <c r="C157" s="28" t="s">
        <v>16</v>
      </c>
      <c r="D157" s="24" t="s">
        <v>573</v>
      </c>
      <c r="E157" s="24"/>
      <c r="F157" s="24" t="s">
        <v>574</v>
      </c>
      <c r="G157" s="24" t="s">
        <v>575</v>
      </c>
      <c r="H157" s="24" t="s">
        <v>79</v>
      </c>
      <c r="I157" s="25"/>
      <c r="J157" s="26" t="s">
        <v>338</v>
      </c>
    </row>
    <row r="158" spans="1:10" ht="11" customHeight="1" x14ac:dyDescent="0.25">
      <c r="A158" s="13" t="s">
        <v>352</v>
      </c>
      <c r="B158" s="33" t="s">
        <v>15</v>
      </c>
      <c r="C158" s="28" t="s">
        <v>96</v>
      </c>
      <c r="D158" s="24" t="s">
        <v>913</v>
      </c>
      <c r="E158" s="24"/>
      <c r="F158" s="24" t="s">
        <v>914</v>
      </c>
      <c r="G158" s="24" t="s">
        <v>915</v>
      </c>
      <c r="H158" s="24" t="s">
        <v>95</v>
      </c>
      <c r="I158" s="25"/>
      <c r="J158" s="26" t="s">
        <v>338</v>
      </c>
    </row>
    <row r="159" spans="1:10" ht="11" customHeight="1" x14ac:dyDescent="0.25">
      <c r="A159" s="13" t="s">
        <v>352</v>
      </c>
      <c r="B159" s="33" t="s">
        <v>15</v>
      </c>
      <c r="C159" s="28" t="s">
        <v>114</v>
      </c>
      <c r="D159" s="24" t="str">
        <f>HYPERLINK("https://agenda.liternet.ro/cronici/nuntainbasarabia.html","Nuntă în Basarabia *)")</f>
        <v>Nuntă în Basarabia *)</v>
      </c>
      <c r="E159" s="24"/>
      <c r="F159" s="24" t="s">
        <v>633</v>
      </c>
      <c r="G159" s="24" t="s">
        <v>635</v>
      </c>
      <c r="H159" s="24" t="s">
        <v>111</v>
      </c>
      <c r="I159" s="25"/>
      <c r="J159" s="26" t="s">
        <v>338</v>
      </c>
    </row>
    <row r="160" spans="1:10" ht="11" customHeight="1" x14ac:dyDescent="0.25">
      <c r="A160" s="13" t="s">
        <v>352</v>
      </c>
      <c r="B160" s="33" t="s">
        <v>15</v>
      </c>
      <c r="C160" s="28" t="s">
        <v>114</v>
      </c>
      <c r="D160" s="24" t="str">
        <f>HYPERLINK("https://agenda.liternet.ro/cronici/duchess.html","The Duchess *)")</f>
        <v>The Duchess *)</v>
      </c>
      <c r="E160" s="24"/>
      <c r="F160" s="24" t="s">
        <v>736</v>
      </c>
      <c r="G160" s="24" t="s">
        <v>737</v>
      </c>
      <c r="H160" s="24" t="s">
        <v>143</v>
      </c>
      <c r="I160" s="25"/>
      <c r="J160" s="26" t="s">
        <v>603</v>
      </c>
    </row>
    <row r="161" spans="1:10" ht="11" customHeight="1" x14ac:dyDescent="0.25">
      <c r="A161" s="13" t="s">
        <v>352</v>
      </c>
      <c r="B161" s="33" t="s">
        <v>15</v>
      </c>
      <c r="C161" s="28" t="s">
        <v>26</v>
      </c>
      <c r="D161" s="24" t="str">
        <f>HYPERLINK("https://agenda.liternet.ro/cronici/bacalaureat.html","Bacalaureat *)")</f>
        <v>Bacalaureat *)</v>
      </c>
      <c r="E161" s="24"/>
      <c r="F161" s="24" t="s">
        <v>670</v>
      </c>
      <c r="G161" s="24" t="s">
        <v>773</v>
      </c>
      <c r="H161" s="24" t="s">
        <v>157</v>
      </c>
      <c r="I161" s="25"/>
      <c r="J161" s="26" t="s">
        <v>342</v>
      </c>
    </row>
    <row r="162" spans="1:10" ht="11" customHeight="1" x14ac:dyDescent="0.25">
      <c r="A162" s="13" t="s">
        <v>352</v>
      </c>
      <c r="B162" s="33" t="s">
        <v>15</v>
      </c>
      <c r="C162" s="28" t="s">
        <v>26</v>
      </c>
      <c r="D162" s="24" t="s">
        <v>804</v>
      </c>
      <c r="E162" s="24"/>
      <c r="F162" s="24" t="s">
        <v>805</v>
      </c>
      <c r="G162" s="24" t="s">
        <v>806</v>
      </c>
      <c r="H162" s="24" t="s">
        <v>163</v>
      </c>
      <c r="I162" s="25"/>
      <c r="J162" s="26" t="s">
        <v>566</v>
      </c>
    </row>
    <row r="163" spans="1:10" ht="11" customHeight="1" x14ac:dyDescent="0.25">
      <c r="A163" s="13" t="s">
        <v>352</v>
      </c>
      <c r="B163" s="33" t="s">
        <v>15</v>
      </c>
      <c r="C163" s="28" t="s">
        <v>26</v>
      </c>
      <c r="D163" s="24" t="str">
        <f>HYPERLINK("https://agenda.liternet.ro/cronici/k19thewidowmaker.html","K-19: the Widowmaker *)")</f>
        <v>K-19: the Widowmaker *)</v>
      </c>
      <c r="E163" s="24"/>
      <c r="F163" s="24" t="s">
        <v>974</v>
      </c>
      <c r="G163" s="24" t="s">
        <v>975</v>
      </c>
      <c r="H163" s="24" t="s">
        <v>202</v>
      </c>
      <c r="I163" s="25"/>
      <c r="J163" s="26" t="s">
        <v>338</v>
      </c>
    </row>
    <row r="164" spans="1:10" ht="11" customHeight="1" x14ac:dyDescent="0.25">
      <c r="A164" s="13" t="s">
        <v>352</v>
      </c>
      <c r="B164" s="33" t="s">
        <v>15</v>
      </c>
      <c r="C164" s="28" t="s">
        <v>26</v>
      </c>
      <c r="D164" s="24" t="s">
        <v>1060</v>
      </c>
      <c r="E164" s="24"/>
      <c r="F164" s="24" t="s">
        <v>755</v>
      </c>
      <c r="G164" s="24" t="s">
        <v>1061</v>
      </c>
      <c r="H164" s="24" t="s">
        <v>225</v>
      </c>
      <c r="I164" s="25"/>
      <c r="J164" s="26" t="s">
        <v>338</v>
      </c>
    </row>
    <row r="165" spans="1:10" ht="11" customHeight="1" x14ac:dyDescent="0.25">
      <c r="A165" s="13" t="s">
        <v>352</v>
      </c>
      <c r="B165" s="33" t="s">
        <v>15</v>
      </c>
      <c r="C165" s="28" t="s">
        <v>211</v>
      </c>
      <c r="D165" s="24" t="s">
        <v>1001</v>
      </c>
      <c r="E165" s="24"/>
      <c r="F165" s="24" t="s">
        <v>1002</v>
      </c>
      <c r="G165" s="24" t="s">
        <v>1003</v>
      </c>
      <c r="H165" s="24" t="s">
        <v>86</v>
      </c>
      <c r="I165" s="25"/>
      <c r="J165" s="26" t="s">
        <v>338</v>
      </c>
    </row>
    <row r="166" spans="1:10" ht="11" customHeight="1" x14ac:dyDescent="0.25">
      <c r="A166" s="13" t="s">
        <v>352</v>
      </c>
      <c r="B166" s="33" t="s">
        <v>15</v>
      </c>
      <c r="C166" s="28" t="s">
        <v>180</v>
      </c>
      <c r="D166" s="24" t="s">
        <v>876</v>
      </c>
      <c r="E166" s="24"/>
      <c r="F166" s="24" t="s">
        <v>877</v>
      </c>
      <c r="G166" s="24" t="s">
        <v>878</v>
      </c>
      <c r="H166" s="24" t="s">
        <v>175</v>
      </c>
      <c r="I166" s="25"/>
      <c r="J166" s="26" t="s">
        <v>566</v>
      </c>
    </row>
    <row r="167" spans="1:10" ht="11" customHeight="1" x14ac:dyDescent="0.25">
      <c r="A167" s="13" t="s">
        <v>352</v>
      </c>
      <c r="B167" s="33" t="s">
        <v>15</v>
      </c>
      <c r="C167" s="28" t="s">
        <v>197</v>
      </c>
      <c r="D167" s="24" t="s">
        <v>945</v>
      </c>
      <c r="E167" s="24"/>
      <c r="F167" s="24" t="s">
        <v>946</v>
      </c>
      <c r="G167" s="24" t="s">
        <v>947</v>
      </c>
      <c r="H167" s="24" t="s">
        <v>77</v>
      </c>
      <c r="I167" s="25"/>
      <c r="J167" s="26" t="s">
        <v>338</v>
      </c>
    </row>
    <row r="168" spans="1:10" ht="11" customHeight="1" x14ac:dyDescent="0.25">
      <c r="A168" s="13" t="s">
        <v>352</v>
      </c>
      <c r="B168" s="33" t="s">
        <v>15</v>
      </c>
      <c r="C168" s="28" t="s">
        <v>123</v>
      </c>
      <c r="D168" s="24" t="s">
        <v>658</v>
      </c>
      <c r="E168" s="24"/>
      <c r="F168" s="24" t="s">
        <v>659</v>
      </c>
      <c r="G168" s="24" t="s">
        <v>660</v>
      </c>
      <c r="H168" s="24" t="s">
        <v>120</v>
      </c>
      <c r="I168" s="25"/>
      <c r="J168" s="26" t="s">
        <v>338</v>
      </c>
    </row>
    <row r="169" spans="1:10" ht="11" customHeight="1" x14ac:dyDescent="0.25">
      <c r="A169" s="13" t="s">
        <v>352</v>
      </c>
      <c r="B169" s="33" t="s">
        <v>15</v>
      </c>
      <c r="C169" s="28" t="s">
        <v>94</v>
      </c>
      <c r="D169" s="24" t="s">
        <v>916</v>
      </c>
      <c r="E169" s="24"/>
      <c r="F169" s="24" t="s">
        <v>917</v>
      </c>
      <c r="G169" s="24" t="s">
        <v>918</v>
      </c>
      <c r="H169" s="24" t="s">
        <v>95</v>
      </c>
      <c r="I169" s="25"/>
      <c r="J169" s="26" t="s">
        <v>338</v>
      </c>
    </row>
    <row r="170" spans="1:10" ht="11" customHeight="1" x14ac:dyDescent="0.25">
      <c r="A170" s="13" t="s">
        <v>352</v>
      </c>
      <c r="B170" s="33" t="s">
        <v>15</v>
      </c>
      <c r="C170" s="28" t="s">
        <v>32</v>
      </c>
      <c r="D170" s="24" t="s">
        <v>694</v>
      </c>
      <c r="E170" s="24"/>
      <c r="F170" s="24" t="s">
        <v>695</v>
      </c>
      <c r="G170" s="24" t="s">
        <v>696</v>
      </c>
      <c r="H170" s="24" t="s">
        <v>99</v>
      </c>
      <c r="I170" s="25"/>
      <c r="J170" s="26" t="s">
        <v>338</v>
      </c>
    </row>
    <row r="171" spans="1:10" ht="11" customHeight="1" x14ac:dyDescent="0.25">
      <c r="A171" s="13" t="s">
        <v>352</v>
      </c>
      <c r="B171" s="33" t="s">
        <v>15</v>
      </c>
      <c r="C171" s="28" t="s">
        <v>149</v>
      </c>
      <c r="D171" s="24" t="s">
        <v>738</v>
      </c>
      <c r="E171" s="24"/>
      <c r="F171" s="24" t="s">
        <v>739</v>
      </c>
      <c r="G171" s="24" t="s">
        <v>740</v>
      </c>
      <c r="H171" s="24" t="s">
        <v>143</v>
      </c>
      <c r="I171" s="25"/>
      <c r="J171" s="26" t="s">
        <v>338</v>
      </c>
    </row>
    <row r="172" spans="1:10" ht="11" customHeight="1" x14ac:dyDescent="0.25">
      <c r="A172" s="13" t="s">
        <v>352</v>
      </c>
      <c r="B172" s="33" t="s">
        <v>15</v>
      </c>
      <c r="C172" s="28" t="s">
        <v>115</v>
      </c>
      <c r="D172" s="24" t="str">
        <f>HYPERLINK("https://agenda.liternet.ro/cronici/italiencele.html","Italiencele *)")</f>
        <v>Italiencele *)</v>
      </c>
      <c r="E172" s="24"/>
      <c r="F172" s="24" t="s">
        <v>636</v>
      </c>
      <c r="G172" s="24" t="s">
        <v>637</v>
      </c>
      <c r="H172" s="24" t="s">
        <v>111</v>
      </c>
      <c r="I172" s="25"/>
      <c r="J172" s="26" t="s">
        <v>566</v>
      </c>
    </row>
    <row r="173" spans="1:10" ht="11" customHeight="1" x14ac:dyDescent="0.25">
      <c r="A173" s="13" t="s">
        <v>352</v>
      </c>
      <c r="B173" s="33" t="s">
        <v>15</v>
      </c>
      <c r="C173" s="28" t="s">
        <v>129</v>
      </c>
      <c r="D173" s="24" t="s">
        <v>963</v>
      </c>
      <c r="E173" s="24"/>
      <c r="F173" s="24" t="s">
        <v>964</v>
      </c>
      <c r="G173" s="24" t="s">
        <v>965</v>
      </c>
      <c r="H173" s="24" t="s">
        <v>201</v>
      </c>
      <c r="I173" s="25"/>
      <c r="J173" s="26" t="s">
        <v>338</v>
      </c>
    </row>
    <row r="174" spans="1:10" ht="11" customHeight="1" x14ac:dyDescent="0.25">
      <c r="A174" s="13" t="s">
        <v>352</v>
      </c>
      <c r="B174" s="33" t="s">
        <v>15</v>
      </c>
      <c r="C174" s="28" t="s">
        <v>184</v>
      </c>
      <c r="D174" s="24" t="str">
        <f>HYPERLINK("https://agenda.liternet.ro/cronici/prestige.html","The Prestige *)")</f>
        <v>The Prestige *)</v>
      </c>
      <c r="E174" s="24"/>
      <c r="F174" s="24" t="s">
        <v>1062</v>
      </c>
      <c r="G174" s="24" t="s">
        <v>1063</v>
      </c>
      <c r="H174" s="24" t="s">
        <v>225</v>
      </c>
      <c r="I174" s="25"/>
      <c r="J174" s="26" t="s">
        <v>566</v>
      </c>
    </row>
    <row r="175" spans="1:10" ht="11" customHeight="1" x14ac:dyDescent="0.25">
      <c r="A175" s="13" t="s">
        <v>352</v>
      </c>
      <c r="B175" s="33" t="s">
        <v>15</v>
      </c>
      <c r="C175" s="28" t="s">
        <v>76</v>
      </c>
      <c r="D175" s="24" t="s">
        <v>570</v>
      </c>
      <c r="E175" s="24"/>
      <c r="F175" s="24" t="s">
        <v>571</v>
      </c>
      <c r="G175" s="24" t="s">
        <v>572</v>
      </c>
      <c r="H175" s="24" t="s">
        <v>77</v>
      </c>
      <c r="I175" s="25"/>
      <c r="J175" s="26" t="s">
        <v>338</v>
      </c>
    </row>
    <row r="176" spans="1:10" ht="11" customHeight="1" x14ac:dyDescent="0.25">
      <c r="A176" s="13" t="s">
        <v>352</v>
      </c>
      <c r="B176" s="33" t="s">
        <v>15</v>
      </c>
      <c r="C176" s="28" t="s">
        <v>76</v>
      </c>
      <c r="D176" s="24" t="s">
        <v>788</v>
      </c>
      <c r="E176" s="24"/>
      <c r="F176" s="24" t="s">
        <v>789</v>
      </c>
      <c r="G176" s="24" t="s">
        <v>790</v>
      </c>
      <c r="H176" s="24" t="s">
        <v>162</v>
      </c>
      <c r="I176" s="25"/>
      <c r="J176" s="26" t="s">
        <v>338</v>
      </c>
    </row>
    <row r="177" spans="1:10" ht="11" customHeight="1" x14ac:dyDescent="0.25">
      <c r="A177" s="13" t="s">
        <v>352</v>
      </c>
      <c r="B177" s="33" t="s">
        <v>15</v>
      </c>
      <c r="C177" s="28" t="s">
        <v>76</v>
      </c>
      <c r="D177" s="24" t="str">
        <f>HYPERLINK("https://agenda.liternet.ro/cronici/hannibal.html","Hannibal *)")</f>
        <v>Hannibal *)</v>
      </c>
      <c r="E177" s="24"/>
      <c r="F177" s="24" t="s">
        <v>697</v>
      </c>
      <c r="G177" s="24" t="s">
        <v>807</v>
      </c>
      <c r="H177" s="24" t="s">
        <v>163</v>
      </c>
      <c r="I177" s="25"/>
      <c r="J177" s="26" t="s">
        <v>338</v>
      </c>
    </row>
    <row r="178" spans="1:10" ht="11" customHeight="1" x14ac:dyDescent="0.25">
      <c r="A178" s="13" t="s">
        <v>352</v>
      </c>
      <c r="B178" s="33" t="s">
        <v>15</v>
      </c>
      <c r="C178" s="28" t="s">
        <v>188</v>
      </c>
      <c r="D178" s="24" t="s">
        <v>919</v>
      </c>
      <c r="E178" s="24"/>
      <c r="F178" s="24" t="s">
        <v>920</v>
      </c>
      <c r="G178" s="24" t="s">
        <v>921</v>
      </c>
      <c r="H178" s="24" t="s">
        <v>95</v>
      </c>
      <c r="I178" s="25"/>
      <c r="J178" s="26" t="s">
        <v>338</v>
      </c>
    </row>
    <row r="179" spans="1:10" ht="11" customHeight="1" x14ac:dyDescent="0.25">
      <c r="A179" s="13" t="s">
        <v>352</v>
      </c>
      <c r="B179" s="33" t="s">
        <v>15</v>
      </c>
      <c r="C179" s="28" t="s">
        <v>188</v>
      </c>
      <c r="D179" s="24" t="str">
        <f>HYPERLINK("https://agenda.liternet.ro/cronici/gonebabygone.html","Gone Baby Gone *)")</f>
        <v>Gone Baby Gone *)</v>
      </c>
      <c r="E179" s="24"/>
      <c r="F179" s="24" t="s">
        <v>981</v>
      </c>
      <c r="G179" s="24" t="s">
        <v>982</v>
      </c>
      <c r="H179" s="24" t="s">
        <v>204</v>
      </c>
      <c r="I179" s="25"/>
      <c r="J179" s="26" t="s">
        <v>338</v>
      </c>
    </row>
    <row r="180" spans="1:10" ht="11" customHeight="1" x14ac:dyDescent="0.25">
      <c r="A180" s="13" t="s">
        <v>352</v>
      </c>
      <c r="B180" s="33" t="s">
        <v>15</v>
      </c>
      <c r="C180" s="28" t="s">
        <v>188</v>
      </c>
      <c r="D180" s="24" t="s">
        <v>617</v>
      </c>
      <c r="E180" s="24"/>
      <c r="F180" s="24" t="s">
        <v>618</v>
      </c>
      <c r="G180" s="24" t="s">
        <v>619</v>
      </c>
      <c r="H180" s="24" t="s">
        <v>208</v>
      </c>
      <c r="I180" s="25"/>
      <c r="J180" s="26" t="s">
        <v>338</v>
      </c>
    </row>
    <row r="181" spans="1:10" ht="11" customHeight="1" x14ac:dyDescent="0.25">
      <c r="A181" s="13" t="s">
        <v>352</v>
      </c>
      <c r="B181" s="33" t="s">
        <v>15</v>
      </c>
      <c r="C181" s="28" t="s">
        <v>124</v>
      </c>
      <c r="D181" s="24" t="str">
        <f>HYPERLINK("https://agenda.liternet.ro/cronici/marocco.html","Marocco *)")</f>
        <v>Marocco *)</v>
      </c>
      <c r="E181" s="24"/>
      <c r="F181" s="24" t="s">
        <v>661</v>
      </c>
      <c r="G181" s="24" t="s">
        <v>662</v>
      </c>
      <c r="H181" s="24" t="s">
        <v>120</v>
      </c>
      <c r="I181" s="25"/>
      <c r="J181" s="26" t="s">
        <v>342</v>
      </c>
    </row>
    <row r="182" spans="1:10" ht="11" customHeight="1" x14ac:dyDescent="0.25">
      <c r="A182" s="13" t="s">
        <v>352</v>
      </c>
      <c r="B182" s="33" t="s">
        <v>15</v>
      </c>
      <c r="C182" s="28" t="s">
        <v>112</v>
      </c>
      <c r="D182" s="24" t="s">
        <v>774</v>
      </c>
      <c r="E182" s="24"/>
      <c r="F182" s="24" t="s">
        <v>659</v>
      </c>
      <c r="G182" s="24" t="s">
        <v>775</v>
      </c>
      <c r="H182" s="24" t="s">
        <v>157</v>
      </c>
      <c r="I182" s="25"/>
      <c r="J182" s="26" t="s">
        <v>342</v>
      </c>
    </row>
    <row r="183" spans="1:10" ht="11" customHeight="1" x14ac:dyDescent="0.25">
      <c r="A183" s="13" t="s">
        <v>352</v>
      </c>
      <c r="B183" s="33" t="s">
        <v>15</v>
      </c>
      <c r="C183" s="28" t="s">
        <v>138</v>
      </c>
      <c r="D183" s="24" t="str">
        <f>HYPERLINK("https://agenda.liternet.ro/cronici/gladiator.html","Gladiator *)")</f>
        <v>Gladiator *)</v>
      </c>
      <c r="E183" s="24"/>
      <c r="F183" s="24" t="s">
        <v>697</v>
      </c>
      <c r="G183" s="24" t="s">
        <v>698</v>
      </c>
      <c r="H183" s="24" t="s">
        <v>99</v>
      </c>
      <c r="I183" s="25"/>
      <c r="J183" s="26" t="s">
        <v>603</v>
      </c>
    </row>
    <row r="184" spans="1:10" ht="11" customHeight="1" x14ac:dyDescent="0.25">
      <c r="A184" s="13" t="s">
        <v>352</v>
      </c>
      <c r="B184" s="33" t="s">
        <v>15</v>
      </c>
      <c r="C184" s="28" t="s">
        <v>138</v>
      </c>
      <c r="D184" s="24" t="s">
        <v>741</v>
      </c>
      <c r="E184" s="24"/>
      <c r="F184" s="24" t="s">
        <v>742</v>
      </c>
      <c r="G184" s="24" t="s">
        <v>743</v>
      </c>
      <c r="H184" s="24" t="s">
        <v>143</v>
      </c>
      <c r="I184" s="25"/>
      <c r="J184" s="26" t="s">
        <v>338</v>
      </c>
    </row>
    <row r="185" spans="1:10" ht="11" customHeight="1" x14ac:dyDescent="0.25">
      <c r="A185" s="13" t="s">
        <v>352</v>
      </c>
      <c r="B185" s="33" t="s">
        <v>15</v>
      </c>
      <c r="C185" s="28" t="s">
        <v>116</v>
      </c>
      <c r="D185" s="24" t="str">
        <f>HYPERLINK("https://agenda.liternet.ro/cronici/03bypass.html","03 Bypass *)")</f>
        <v>03 Bypass *)</v>
      </c>
      <c r="E185" s="24"/>
      <c r="F185" s="24" t="s">
        <v>633</v>
      </c>
      <c r="G185" s="24" t="s">
        <v>638</v>
      </c>
      <c r="H185" s="24" t="s">
        <v>111</v>
      </c>
      <c r="I185" s="25"/>
      <c r="J185" s="26" t="s">
        <v>338</v>
      </c>
    </row>
    <row r="186" spans="1:10" ht="11" customHeight="1" x14ac:dyDescent="0.25">
      <c r="A186" s="13" t="s">
        <v>352</v>
      </c>
      <c r="B186" s="33" t="s">
        <v>15</v>
      </c>
      <c r="C186" s="28" t="s">
        <v>84</v>
      </c>
      <c r="D186" s="24" t="s">
        <v>879</v>
      </c>
      <c r="E186" s="24"/>
      <c r="F186" s="24" t="s">
        <v>880</v>
      </c>
      <c r="G186" s="24" t="s">
        <v>881</v>
      </c>
      <c r="H186" s="24" t="s">
        <v>175</v>
      </c>
      <c r="I186" s="25"/>
      <c r="J186" s="26" t="s">
        <v>338</v>
      </c>
    </row>
    <row r="187" spans="1:10" ht="11" customHeight="1" x14ac:dyDescent="0.25">
      <c r="A187" s="13" t="s">
        <v>352</v>
      </c>
      <c r="B187" s="33" t="s">
        <v>15</v>
      </c>
      <c r="C187" s="28" t="s">
        <v>1425</v>
      </c>
      <c r="D187" s="24" t="s">
        <v>1064</v>
      </c>
      <c r="E187" s="24"/>
      <c r="F187" s="24" t="s">
        <v>1065</v>
      </c>
      <c r="G187" s="24" t="s">
        <v>1066</v>
      </c>
      <c r="H187" s="24" t="s">
        <v>225</v>
      </c>
      <c r="I187" s="25"/>
      <c r="J187" s="26" t="s">
        <v>338</v>
      </c>
    </row>
    <row r="188" spans="1:10" ht="11" customHeight="1" x14ac:dyDescent="0.25">
      <c r="A188" s="13" t="s">
        <v>352</v>
      </c>
      <c r="B188" s="33" t="s">
        <v>15</v>
      </c>
      <c r="C188" s="28" t="s">
        <v>1426</v>
      </c>
      <c r="D188" s="24" t="s">
        <v>960</v>
      </c>
      <c r="E188" s="24"/>
      <c r="F188" s="24" t="s">
        <v>961</v>
      </c>
      <c r="G188" s="24" t="s">
        <v>962</v>
      </c>
      <c r="H188" s="24" t="s">
        <v>200</v>
      </c>
      <c r="I188" s="25"/>
      <c r="J188" s="26" t="s">
        <v>338</v>
      </c>
    </row>
    <row r="189" spans="1:10" ht="11" customHeight="1" x14ac:dyDescent="0.25">
      <c r="A189" s="13" t="s">
        <v>352</v>
      </c>
      <c r="B189" s="33" t="s">
        <v>15</v>
      </c>
      <c r="C189" s="28" t="s">
        <v>1426</v>
      </c>
      <c r="D189" s="24" t="s">
        <v>966</v>
      </c>
      <c r="E189" s="24"/>
      <c r="F189" s="24" t="s">
        <v>967</v>
      </c>
      <c r="G189" s="24" t="s">
        <v>968</v>
      </c>
      <c r="H189" s="24" t="s">
        <v>201</v>
      </c>
      <c r="I189" s="25"/>
      <c r="J189" s="26" t="s">
        <v>338</v>
      </c>
    </row>
    <row r="190" spans="1:10" ht="11" customHeight="1" x14ac:dyDescent="0.25">
      <c r="A190" s="13" t="s">
        <v>352</v>
      </c>
      <c r="B190" s="33" t="s">
        <v>15</v>
      </c>
      <c r="C190" s="28" t="s">
        <v>1427</v>
      </c>
      <c r="D190" s="24" t="s">
        <v>744</v>
      </c>
      <c r="E190" s="24"/>
      <c r="F190" s="24" t="s">
        <v>745</v>
      </c>
      <c r="G190" s="24" t="s">
        <v>746</v>
      </c>
      <c r="H190" s="24" t="s">
        <v>143</v>
      </c>
      <c r="I190" s="25"/>
      <c r="J190" s="26" t="s">
        <v>338</v>
      </c>
    </row>
    <row r="191" spans="1:10" ht="11" customHeight="1" x14ac:dyDescent="0.25">
      <c r="A191" s="13" t="s">
        <v>352</v>
      </c>
      <c r="B191" s="33" t="s">
        <v>15</v>
      </c>
      <c r="C191" s="28" t="s">
        <v>1427</v>
      </c>
      <c r="D191" s="24" t="s">
        <v>808</v>
      </c>
      <c r="E191" s="24"/>
      <c r="F191" s="24" t="s">
        <v>809</v>
      </c>
      <c r="G191" s="24" t="s">
        <v>810</v>
      </c>
      <c r="H191" s="24" t="s">
        <v>163</v>
      </c>
      <c r="I191" s="25"/>
      <c r="J191" s="26" t="s">
        <v>338</v>
      </c>
    </row>
    <row r="192" spans="1:10" ht="11" customHeight="1" x14ac:dyDescent="0.25">
      <c r="A192" s="13" t="s">
        <v>358</v>
      </c>
      <c r="B192" s="33" t="s">
        <v>17</v>
      </c>
      <c r="C192" s="28" t="s">
        <v>158</v>
      </c>
      <c r="D192" s="24" t="s">
        <v>776</v>
      </c>
      <c r="E192" s="24"/>
      <c r="F192" s="24" t="s">
        <v>653</v>
      </c>
      <c r="G192" s="24" t="s">
        <v>777</v>
      </c>
      <c r="H192" s="24" t="s">
        <v>157</v>
      </c>
      <c r="I192" s="25"/>
      <c r="J192" s="26" t="s">
        <v>338</v>
      </c>
    </row>
    <row r="193" spans="1:10" ht="11" customHeight="1" x14ac:dyDescent="0.25">
      <c r="A193" s="13" t="s">
        <v>358</v>
      </c>
      <c r="B193" s="33" t="s">
        <v>17</v>
      </c>
      <c r="C193" s="28" t="s">
        <v>228</v>
      </c>
      <c r="D193" s="24" t="s">
        <v>1057</v>
      </c>
      <c r="E193" s="24"/>
      <c r="F193" s="24" t="s">
        <v>1058</v>
      </c>
      <c r="G193" s="24" t="s">
        <v>1059</v>
      </c>
      <c r="H193" s="24" t="s">
        <v>225</v>
      </c>
      <c r="I193" s="25"/>
      <c r="J193" s="26" t="s">
        <v>338</v>
      </c>
    </row>
    <row r="194" spans="1:10" ht="11" customHeight="1" x14ac:dyDescent="0.25">
      <c r="A194" s="13" t="s">
        <v>358</v>
      </c>
      <c r="B194" s="33" t="s">
        <v>17</v>
      </c>
      <c r="C194" s="28" t="s">
        <v>170</v>
      </c>
      <c r="D194" s="24" t="str">
        <f>HYPERLINK("https://agenda.liternet.ro/cronici/straume.html","Straume / Flow *)")</f>
        <v>Straume / Flow *)</v>
      </c>
      <c r="E194" s="24"/>
      <c r="F194" s="24" t="s">
        <v>831</v>
      </c>
      <c r="G194" s="24">
        <v>0</v>
      </c>
      <c r="H194" s="24" t="s">
        <v>166</v>
      </c>
      <c r="I194" s="25"/>
      <c r="J194" s="26" t="s">
        <v>338</v>
      </c>
    </row>
    <row r="195" spans="1:10" ht="11" customHeight="1" x14ac:dyDescent="0.25">
      <c r="A195" s="13" t="s">
        <v>358</v>
      </c>
      <c r="B195" s="33" t="s">
        <v>17</v>
      </c>
      <c r="C195" s="28" t="s">
        <v>108</v>
      </c>
      <c r="D195" s="24" t="str">
        <f>HYPERLINK("https://agenda.liternet.ro/cronici/harrypotter4.html","Harry Potter and the Goblet of Fire *)")</f>
        <v>Harry Potter and the Goblet of Fire *)</v>
      </c>
      <c r="E195" s="24"/>
      <c r="F195" s="24" t="s">
        <v>615</v>
      </c>
      <c r="G195" s="24" t="s">
        <v>616</v>
      </c>
      <c r="H195" s="24" t="s">
        <v>106</v>
      </c>
      <c r="I195" s="25"/>
      <c r="J195" s="26" t="s">
        <v>603</v>
      </c>
    </row>
    <row r="196" spans="1:10" ht="11" customHeight="1" x14ac:dyDescent="0.25">
      <c r="A196" s="13" t="s">
        <v>358</v>
      </c>
      <c r="B196" s="33" t="s">
        <v>17</v>
      </c>
      <c r="C196" s="28" t="s">
        <v>108</v>
      </c>
      <c r="D196" s="24" t="str">
        <f>HYPERLINK("https://agenda.liternet.ro/cronici/lordoftherings.html","The Lord of the Rings: Fellowship of the Ring *)")</f>
        <v>The Lord of the Rings: Fellowship of the Ring *)</v>
      </c>
      <c r="E196" s="24"/>
      <c r="F196" s="24" t="s">
        <v>837</v>
      </c>
      <c r="G196" s="24" t="s">
        <v>948</v>
      </c>
      <c r="H196" s="24" t="s">
        <v>77</v>
      </c>
      <c r="I196" s="25"/>
      <c r="J196" s="26" t="s">
        <v>566</v>
      </c>
    </row>
    <row r="197" spans="1:10" ht="11" customHeight="1" x14ac:dyDescent="0.25">
      <c r="A197" s="13" t="s">
        <v>358</v>
      </c>
      <c r="B197" s="33" t="s">
        <v>17</v>
      </c>
      <c r="C197" s="28" t="s">
        <v>221</v>
      </c>
      <c r="D197" s="24" t="str">
        <f>HYPERLINK("https://agenda.liternet.ro/cronici/memoirsofageisha.html","Memoirs of a Geisha *)")</f>
        <v>Memoirs of a Geisha *)</v>
      </c>
      <c r="E197" s="24"/>
      <c r="F197" s="24" t="s">
        <v>1030</v>
      </c>
      <c r="G197" s="24" t="s">
        <v>1031</v>
      </c>
      <c r="H197" s="24" t="s">
        <v>219</v>
      </c>
      <c r="I197" s="25"/>
      <c r="J197" s="26" t="s">
        <v>752</v>
      </c>
    </row>
    <row r="198" spans="1:10" ht="11" customHeight="1" x14ac:dyDescent="0.25">
      <c r="A198" s="13" t="s">
        <v>358</v>
      </c>
      <c r="B198" s="33" t="s">
        <v>17</v>
      </c>
      <c r="C198" s="28" t="s">
        <v>125</v>
      </c>
      <c r="D198" s="24" t="s">
        <v>663</v>
      </c>
      <c r="E198" s="24"/>
      <c r="F198" s="24" t="s">
        <v>664</v>
      </c>
      <c r="G198" s="24" t="s">
        <v>665</v>
      </c>
      <c r="H198" s="24" t="s">
        <v>120</v>
      </c>
      <c r="I198" s="25"/>
      <c r="J198" s="26" t="s">
        <v>338</v>
      </c>
    </row>
    <row r="199" spans="1:10" ht="11" customHeight="1" x14ac:dyDescent="0.25">
      <c r="A199" s="13" t="s">
        <v>358</v>
      </c>
      <c r="B199" s="33" t="s">
        <v>17</v>
      </c>
      <c r="C199" s="28" t="s">
        <v>150</v>
      </c>
      <c r="D199" s="24" t="s">
        <v>738</v>
      </c>
      <c r="E199" s="24"/>
      <c r="F199" s="24" t="s">
        <v>739</v>
      </c>
      <c r="G199" s="24" t="s">
        <v>740</v>
      </c>
      <c r="H199" s="24" t="s">
        <v>143</v>
      </c>
      <c r="I199" s="25"/>
      <c r="J199" s="26" t="s">
        <v>338</v>
      </c>
    </row>
    <row r="200" spans="1:10" ht="11" customHeight="1" x14ac:dyDescent="0.25">
      <c r="A200" s="13" t="s">
        <v>358</v>
      </c>
      <c r="B200" s="33" t="s">
        <v>17</v>
      </c>
      <c r="C200" s="28" t="s">
        <v>29</v>
      </c>
      <c r="D200" s="24" t="s">
        <v>1054</v>
      </c>
      <c r="E200" s="24"/>
      <c r="F200" s="24" t="s">
        <v>1055</v>
      </c>
      <c r="G200" s="24" t="s">
        <v>1056</v>
      </c>
      <c r="H200" s="24" t="s">
        <v>225</v>
      </c>
      <c r="I200" s="25"/>
      <c r="J200" s="26" t="s">
        <v>338</v>
      </c>
    </row>
    <row r="201" spans="1:10" ht="11" customHeight="1" x14ac:dyDescent="0.25">
      <c r="A201" s="13" t="s">
        <v>358</v>
      </c>
      <c r="B201" s="33" t="s">
        <v>17</v>
      </c>
      <c r="C201" s="28" t="s">
        <v>139</v>
      </c>
      <c r="D201" s="24" t="s">
        <v>699</v>
      </c>
      <c r="E201" s="24"/>
      <c r="F201" s="24" t="s">
        <v>700</v>
      </c>
      <c r="G201" s="24" t="s">
        <v>701</v>
      </c>
      <c r="H201" s="24" t="s">
        <v>99</v>
      </c>
      <c r="I201" s="25"/>
      <c r="J201" s="26" t="s">
        <v>338</v>
      </c>
    </row>
    <row r="202" spans="1:10" ht="11" customHeight="1" x14ac:dyDescent="0.25">
      <c r="A202" s="13" t="s">
        <v>358</v>
      </c>
      <c r="B202" s="33" t="s">
        <v>17</v>
      </c>
      <c r="C202" s="28" t="s">
        <v>126</v>
      </c>
      <c r="D202" s="24" t="s">
        <v>666</v>
      </c>
      <c r="E202" s="24"/>
      <c r="F202" s="24" t="s">
        <v>664</v>
      </c>
      <c r="G202" s="24" t="s">
        <v>667</v>
      </c>
      <c r="H202" s="24" t="s">
        <v>120</v>
      </c>
      <c r="I202" s="25"/>
      <c r="J202" s="26" t="s">
        <v>338</v>
      </c>
    </row>
    <row r="203" spans="1:10" ht="11" customHeight="1" x14ac:dyDescent="0.25">
      <c r="A203" s="13" t="s">
        <v>358</v>
      </c>
      <c r="B203" s="33" t="s">
        <v>17</v>
      </c>
      <c r="C203" s="28" t="s">
        <v>117</v>
      </c>
      <c r="D203" s="24" t="s">
        <v>639</v>
      </c>
      <c r="E203" s="24"/>
      <c r="F203" s="24" t="s">
        <v>640</v>
      </c>
      <c r="G203" s="24" t="s">
        <v>641</v>
      </c>
      <c r="H203" s="24" t="s">
        <v>111</v>
      </c>
      <c r="I203" s="25"/>
      <c r="J203" s="26" t="s">
        <v>338</v>
      </c>
    </row>
    <row r="204" spans="1:10" ht="11" customHeight="1" x14ac:dyDescent="0.25">
      <c r="A204" s="13" t="s">
        <v>358</v>
      </c>
      <c r="B204" s="33" t="s">
        <v>17</v>
      </c>
      <c r="C204" s="28" t="s">
        <v>80</v>
      </c>
      <c r="D204" s="24" t="s">
        <v>573</v>
      </c>
      <c r="E204" s="24"/>
      <c r="F204" s="24" t="s">
        <v>574</v>
      </c>
      <c r="G204" s="24" t="s">
        <v>575</v>
      </c>
      <c r="H204" s="24" t="s">
        <v>79</v>
      </c>
      <c r="I204" s="25"/>
      <c r="J204" s="26" t="s">
        <v>338</v>
      </c>
    </row>
    <row r="205" spans="1:10" ht="11" customHeight="1" x14ac:dyDescent="0.25">
      <c r="A205" s="13" t="s">
        <v>358</v>
      </c>
      <c r="B205" s="33" t="s">
        <v>17</v>
      </c>
      <c r="C205" s="28" t="s">
        <v>80</v>
      </c>
      <c r="D205" s="24" t="s">
        <v>976</v>
      </c>
      <c r="E205" s="24"/>
      <c r="F205" s="24" t="s">
        <v>664</v>
      </c>
      <c r="G205" s="24" t="s">
        <v>977</v>
      </c>
      <c r="H205" s="24" t="s">
        <v>202</v>
      </c>
      <c r="I205" s="25"/>
      <c r="J205" s="26" t="s">
        <v>338</v>
      </c>
    </row>
    <row r="206" spans="1:10" ht="11" customHeight="1" x14ac:dyDescent="0.25">
      <c r="A206" s="13" t="s">
        <v>358</v>
      </c>
      <c r="B206" s="33" t="s">
        <v>17</v>
      </c>
      <c r="C206" s="28" t="s">
        <v>151</v>
      </c>
      <c r="D206" s="24" t="s">
        <v>741</v>
      </c>
      <c r="E206" s="24"/>
      <c r="F206" s="24" t="s">
        <v>742</v>
      </c>
      <c r="G206" s="24" t="s">
        <v>743</v>
      </c>
      <c r="H206" s="24" t="s">
        <v>143</v>
      </c>
      <c r="I206" s="25"/>
      <c r="J206" s="26" t="s">
        <v>338</v>
      </c>
    </row>
    <row r="207" spans="1:10" ht="11" customHeight="1" x14ac:dyDescent="0.25">
      <c r="A207" s="13" t="s">
        <v>358</v>
      </c>
      <c r="B207" s="33" t="s">
        <v>17</v>
      </c>
      <c r="C207" s="28" t="s">
        <v>171</v>
      </c>
      <c r="D207" s="24" t="str">
        <f>HYPERLINK("https://agenda.liternet.ro/cronici/paradisehills.html","Paradise Hills *)")</f>
        <v>Paradise Hills *)</v>
      </c>
      <c r="E207" s="24"/>
      <c r="F207" s="24" t="s">
        <v>832</v>
      </c>
      <c r="G207" s="24" t="s">
        <v>833</v>
      </c>
      <c r="H207" s="24" t="s">
        <v>166</v>
      </c>
      <c r="I207" s="25"/>
      <c r="J207" s="26" t="s">
        <v>338</v>
      </c>
    </row>
    <row r="208" spans="1:10" ht="11" customHeight="1" x14ac:dyDescent="0.25">
      <c r="A208" s="13" t="s">
        <v>358</v>
      </c>
      <c r="B208" s="33" t="s">
        <v>17</v>
      </c>
      <c r="C208" s="28" t="s">
        <v>145</v>
      </c>
      <c r="D208" s="24" t="s">
        <v>1018</v>
      </c>
      <c r="E208" s="24"/>
      <c r="F208" s="24" t="s">
        <v>895</v>
      </c>
      <c r="G208" s="24" t="s">
        <v>1019</v>
      </c>
      <c r="H208" s="24" t="s">
        <v>219</v>
      </c>
      <c r="I208" s="25"/>
      <c r="J208" s="26" t="s">
        <v>342</v>
      </c>
    </row>
    <row r="209" spans="1:10" ht="11" customHeight="1" x14ac:dyDescent="0.25">
      <c r="A209" s="13" t="s">
        <v>358</v>
      </c>
      <c r="B209" s="33" t="s">
        <v>17</v>
      </c>
      <c r="C209" s="28" t="s">
        <v>82</v>
      </c>
      <c r="D209" s="24" t="s">
        <v>567</v>
      </c>
      <c r="E209" s="24"/>
      <c r="F209" s="24" t="s">
        <v>568</v>
      </c>
      <c r="G209" s="24" t="s">
        <v>569</v>
      </c>
      <c r="H209" s="24" t="s">
        <v>77</v>
      </c>
      <c r="I209" s="25"/>
      <c r="J209" s="26" t="s">
        <v>338</v>
      </c>
    </row>
    <row r="210" spans="1:10" ht="11" customHeight="1" x14ac:dyDescent="0.25">
      <c r="A210" s="13" t="s">
        <v>358</v>
      </c>
      <c r="B210" s="33" t="s">
        <v>17</v>
      </c>
      <c r="C210" s="28" t="s">
        <v>140</v>
      </c>
      <c r="D210" s="24" t="s">
        <v>702</v>
      </c>
      <c r="E210" s="24"/>
      <c r="F210" s="24" t="s">
        <v>703</v>
      </c>
      <c r="G210" s="24" t="s">
        <v>704</v>
      </c>
      <c r="H210" s="24" t="s">
        <v>99</v>
      </c>
      <c r="I210" s="25"/>
      <c r="J210" s="26" t="s">
        <v>338</v>
      </c>
    </row>
    <row r="211" spans="1:10" ht="11" customHeight="1" x14ac:dyDescent="0.25">
      <c r="A211" s="13" t="s">
        <v>358</v>
      </c>
      <c r="B211" s="33" t="s">
        <v>17</v>
      </c>
      <c r="C211" s="28" t="s">
        <v>140</v>
      </c>
      <c r="D211" s="24" t="s">
        <v>778</v>
      </c>
      <c r="E211" s="24"/>
      <c r="F211" s="24" t="s">
        <v>779</v>
      </c>
      <c r="G211" s="24" t="s">
        <v>780</v>
      </c>
      <c r="H211" s="24" t="s">
        <v>157</v>
      </c>
      <c r="I211" s="25"/>
      <c r="J211" s="26" t="s">
        <v>338</v>
      </c>
    </row>
    <row r="212" spans="1:10" ht="11" customHeight="1" x14ac:dyDescent="0.25">
      <c r="A212" s="13" t="s">
        <v>358</v>
      </c>
      <c r="B212" s="33" t="s">
        <v>17</v>
      </c>
      <c r="C212" s="28" t="s">
        <v>189</v>
      </c>
      <c r="D212" s="24" t="str">
        <f>HYPERLINK("https://agenda.liternet.ro/cronici/bigfish.html","Big Fish *)")</f>
        <v>Big Fish *)</v>
      </c>
      <c r="E212" s="24"/>
      <c r="F212" s="24" t="s">
        <v>922</v>
      </c>
      <c r="G212" s="24" t="s">
        <v>923</v>
      </c>
      <c r="H212" s="24" t="s">
        <v>95</v>
      </c>
      <c r="I212" s="25"/>
      <c r="J212" s="26" t="s">
        <v>342</v>
      </c>
    </row>
    <row r="213" spans="1:10" ht="11" customHeight="1" x14ac:dyDescent="0.25">
      <c r="A213" s="13" t="s">
        <v>358</v>
      </c>
      <c r="B213" s="33" t="s">
        <v>17</v>
      </c>
      <c r="C213" s="28" t="s">
        <v>172</v>
      </c>
      <c r="D213" s="24" t="s">
        <v>834</v>
      </c>
      <c r="E213" s="24"/>
      <c r="F213" s="24" t="s">
        <v>835</v>
      </c>
      <c r="G213" s="24" t="s">
        <v>836</v>
      </c>
      <c r="H213" s="24" t="s">
        <v>166</v>
      </c>
      <c r="I213" s="25"/>
      <c r="J213" s="26" t="s">
        <v>338</v>
      </c>
    </row>
    <row r="214" spans="1:10" ht="11" customHeight="1" x14ac:dyDescent="0.25">
      <c r="A214" s="13" t="s">
        <v>358</v>
      </c>
      <c r="B214" s="33" t="s">
        <v>17</v>
      </c>
      <c r="C214" s="28" t="s">
        <v>203</v>
      </c>
      <c r="D214" s="24" t="s">
        <v>969</v>
      </c>
      <c r="E214" s="24"/>
      <c r="F214" s="24" t="s">
        <v>640</v>
      </c>
      <c r="G214" s="24" t="s">
        <v>970</v>
      </c>
      <c r="H214" s="24" t="s">
        <v>202</v>
      </c>
      <c r="I214" s="25"/>
      <c r="J214" s="26" t="s">
        <v>338</v>
      </c>
    </row>
    <row r="215" spans="1:10" ht="11" customHeight="1" x14ac:dyDescent="0.25">
      <c r="A215" s="13" t="s">
        <v>358</v>
      </c>
      <c r="B215" s="33" t="s">
        <v>17</v>
      </c>
      <c r="C215" s="28" t="s">
        <v>181</v>
      </c>
      <c r="D215" s="24" t="s">
        <v>882</v>
      </c>
      <c r="E215" s="24"/>
      <c r="F215" s="24" t="s">
        <v>883</v>
      </c>
      <c r="G215" s="24" t="s">
        <v>884</v>
      </c>
      <c r="H215" s="24" t="s">
        <v>175</v>
      </c>
      <c r="I215" s="25"/>
      <c r="J215" s="26" t="s">
        <v>338</v>
      </c>
    </row>
    <row r="216" spans="1:10" ht="11" customHeight="1" x14ac:dyDescent="0.25">
      <c r="A216" s="13" t="s">
        <v>358</v>
      </c>
      <c r="B216" s="33" t="s">
        <v>17</v>
      </c>
      <c r="C216" s="28" t="s">
        <v>152</v>
      </c>
      <c r="D216" s="24" t="s">
        <v>747</v>
      </c>
      <c r="E216" s="24"/>
      <c r="F216" s="24" t="s">
        <v>748</v>
      </c>
      <c r="G216" s="24" t="s">
        <v>749</v>
      </c>
      <c r="H216" s="24" t="s">
        <v>143</v>
      </c>
      <c r="I216" s="25"/>
      <c r="J216" s="26" t="s">
        <v>338</v>
      </c>
    </row>
    <row r="217" spans="1:10" ht="11" customHeight="1" x14ac:dyDescent="0.25">
      <c r="A217" s="13" t="s">
        <v>358</v>
      </c>
      <c r="B217" s="33" t="s">
        <v>17</v>
      </c>
      <c r="C217" s="28" t="s">
        <v>179</v>
      </c>
      <c r="D217" s="24" t="s">
        <v>949</v>
      </c>
      <c r="E217" s="24"/>
      <c r="F217" s="24" t="s">
        <v>950</v>
      </c>
      <c r="G217" s="24" t="s">
        <v>951</v>
      </c>
      <c r="H217" s="24" t="s">
        <v>77</v>
      </c>
      <c r="I217" s="25"/>
      <c r="J217" s="26" t="s">
        <v>338</v>
      </c>
    </row>
    <row r="218" spans="1:10" ht="11" customHeight="1" x14ac:dyDescent="0.25">
      <c r="A218" s="13" t="s">
        <v>358</v>
      </c>
      <c r="B218" s="33" t="s">
        <v>17</v>
      </c>
      <c r="C218" s="28" t="s">
        <v>127</v>
      </c>
      <c r="D218" s="24" t="str">
        <f>HYPERLINK("https://agenda.liternet.ro/cronici/amintiridinepocadeaur.html","Amintiri din Epoca de Aur (partea 1): Tovarăşi, frumoasă e viaţa! *)")</f>
        <v>Amintiri din Epoca de Aur (partea 1): Tovarăşi, frumoasă e viaţa! *)</v>
      </c>
      <c r="E218" s="24"/>
      <c r="F218" s="24" t="s">
        <v>668</v>
      </c>
      <c r="G218" s="24" t="s">
        <v>669</v>
      </c>
      <c r="H218" s="24" t="s">
        <v>120</v>
      </c>
      <c r="I218" s="25"/>
      <c r="J218" s="26" t="s">
        <v>342</v>
      </c>
    </row>
    <row r="219" spans="1:10" ht="11" customHeight="1" x14ac:dyDescent="0.25">
      <c r="A219" s="13" t="s">
        <v>358</v>
      </c>
      <c r="B219" s="33" t="s">
        <v>17</v>
      </c>
      <c r="C219" s="28" t="s">
        <v>222</v>
      </c>
      <c r="D219" s="24" t="s">
        <v>1020</v>
      </c>
      <c r="E219" s="24"/>
      <c r="F219" s="24" t="s">
        <v>1021</v>
      </c>
      <c r="G219" s="24" t="s">
        <v>1022</v>
      </c>
      <c r="H219" s="24" t="s">
        <v>219</v>
      </c>
      <c r="I219" s="25"/>
      <c r="J219" s="26" t="s">
        <v>338</v>
      </c>
    </row>
    <row r="220" spans="1:10" ht="11" customHeight="1" x14ac:dyDescent="0.25">
      <c r="A220" s="13" t="s">
        <v>358</v>
      </c>
      <c r="B220" s="33" t="s">
        <v>17</v>
      </c>
      <c r="C220" s="28" t="s">
        <v>135</v>
      </c>
      <c r="D220" s="24" t="s">
        <v>795</v>
      </c>
      <c r="E220" s="24"/>
      <c r="F220" s="24" t="s">
        <v>796</v>
      </c>
      <c r="G220" s="24" t="s">
        <v>797</v>
      </c>
      <c r="H220" s="24" t="s">
        <v>163</v>
      </c>
      <c r="I220" s="25"/>
      <c r="J220" s="26" t="s">
        <v>338</v>
      </c>
    </row>
    <row r="221" spans="1:10" ht="11" customHeight="1" x14ac:dyDescent="0.25">
      <c r="A221" s="13" t="s">
        <v>358</v>
      </c>
      <c r="B221" s="33" t="s">
        <v>17</v>
      </c>
      <c r="C221" s="28" t="s">
        <v>118</v>
      </c>
      <c r="D221" s="24" t="s">
        <v>642</v>
      </c>
      <c r="E221" s="24"/>
      <c r="F221" s="24" t="s">
        <v>643</v>
      </c>
      <c r="G221" s="24" t="s">
        <v>644</v>
      </c>
      <c r="H221" s="24" t="s">
        <v>111</v>
      </c>
      <c r="I221" s="25"/>
      <c r="J221" s="26" t="s">
        <v>342</v>
      </c>
    </row>
    <row r="222" spans="1:10" ht="11" customHeight="1" x14ac:dyDescent="0.25">
      <c r="A222" s="13" t="s">
        <v>358</v>
      </c>
      <c r="B222" s="33" t="s">
        <v>17</v>
      </c>
      <c r="C222" s="28" t="s">
        <v>121</v>
      </c>
      <c r="D222" s="24" t="s">
        <v>705</v>
      </c>
      <c r="E222" s="24"/>
      <c r="F222" s="24" t="s">
        <v>706</v>
      </c>
      <c r="G222" s="24" t="s">
        <v>707</v>
      </c>
      <c r="H222" s="24" t="s">
        <v>99</v>
      </c>
      <c r="I222" s="25"/>
      <c r="J222" s="26" t="s">
        <v>338</v>
      </c>
    </row>
    <row r="223" spans="1:10" ht="11" customHeight="1" x14ac:dyDescent="0.25">
      <c r="A223" s="13" t="s">
        <v>358</v>
      </c>
      <c r="B223" s="33" t="s">
        <v>17</v>
      </c>
      <c r="C223" s="28" t="s">
        <v>121</v>
      </c>
      <c r="D223" s="24" t="s">
        <v>1067</v>
      </c>
      <c r="E223" s="24"/>
      <c r="F223" s="24" t="s">
        <v>1068</v>
      </c>
      <c r="G223" s="24" t="s">
        <v>1069</v>
      </c>
      <c r="H223" s="24" t="s">
        <v>225</v>
      </c>
      <c r="I223" s="25"/>
      <c r="J223" s="26" t="s">
        <v>338</v>
      </c>
    </row>
    <row r="224" spans="1:10" ht="11" customHeight="1" x14ac:dyDescent="0.25">
      <c r="A224" s="13" t="s">
        <v>358</v>
      </c>
      <c r="B224" s="33" t="s">
        <v>17</v>
      </c>
      <c r="C224" s="28" t="s">
        <v>103</v>
      </c>
      <c r="D224" s="24" t="s">
        <v>597</v>
      </c>
      <c r="E224" s="24"/>
      <c r="F224" s="24" t="s">
        <v>598</v>
      </c>
      <c r="G224" s="24" t="s">
        <v>599</v>
      </c>
      <c r="H224" s="24" t="s">
        <v>101</v>
      </c>
      <c r="I224" s="25"/>
      <c r="J224" s="26" t="s">
        <v>338</v>
      </c>
    </row>
    <row r="225" spans="1:10" ht="11" customHeight="1" x14ac:dyDescent="0.25">
      <c r="A225" s="13" t="s">
        <v>358</v>
      </c>
      <c r="B225" s="33" t="s">
        <v>17</v>
      </c>
      <c r="C225" s="28" t="s">
        <v>103</v>
      </c>
      <c r="D225" s="24" t="s">
        <v>781</v>
      </c>
      <c r="E225" s="24"/>
      <c r="F225" s="24" t="s">
        <v>659</v>
      </c>
      <c r="G225" s="24" t="s">
        <v>782</v>
      </c>
      <c r="H225" s="24" t="s">
        <v>157</v>
      </c>
      <c r="I225" s="25"/>
      <c r="J225" s="26" t="s">
        <v>338</v>
      </c>
    </row>
    <row r="226" spans="1:10" ht="11" customHeight="1" x14ac:dyDescent="0.25">
      <c r="A226" s="13" t="s">
        <v>358</v>
      </c>
      <c r="B226" s="33" t="s">
        <v>17</v>
      </c>
      <c r="C226" s="28" t="s">
        <v>173</v>
      </c>
      <c r="D226" s="24" t="str">
        <f>HYPERLINK("https://agenda.liternet.ro/cronici/hobbit3.html","The Hobbit: The Battle of the Five Armies *)")</f>
        <v>The Hobbit: The Battle of the Five Armies *)</v>
      </c>
      <c r="E226" s="24"/>
      <c r="F226" s="24" t="s">
        <v>837</v>
      </c>
      <c r="G226" s="24" t="s">
        <v>838</v>
      </c>
      <c r="H226" s="24" t="s">
        <v>166</v>
      </c>
      <c r="I226" s="25"/>
      <c r="J226" s="26" t="s">
        <v>338</v>
      </c>
    </row>
    <row r="227" spans="1:10" ht="11" customHeight="1" x14ac:dyDescent="0.25">
      <c r="A227" s="13" t="s">
        <v>358</v>
      </c>
      <c r="B227" s="33" t="s">
        <v>17</v>
      </c>
      <c r="C227" s="28" t="s">
        <v>190</v>
      </c>
      <c r="D227" s="24" t="s">
        <v>924</v>
      </c>
      <c r="E227" s="24"/>
      <c r="F227" s="24" t="s">
        <v>911</v>
      </c>
      <c r="G227" s="24" t="s">
        <v>925</v>
      </c>
      <c r="H227" s="24" t="s">
        <v>95</v>
      </c>
      <c r="I227" s="25"/>
      <c r="J227" s="26" t="s">
        <v>338</v>
      </c>
    </row>
    <row r="228" spans="1:10" ht="11" customHeight="1" x14ac:dyDescent="0.25">
      <c r="A228" s="13" t="s">
        <v>358</v>
      </c>
      <c r="B228" s="33" t="s">
        <v>17</v>
      </c>
      <c r="C228" s="28" t="s">
        <v>182</v>
      </c>
      <c r="D228" s="24" t="s">
        <v>885</v>
      </c>
      <c r="E228" s="24"/>
      <c r="F228" s="24" t="s">
        <v>886</v>
      </c>
      <c r="G228" s="24" t="s">
        <v>887</v>
      </c>
      <c r="H228" s="24" t="s">
        <v>175</v>
      </c>
      <c r="I228" s="25"/>
      <c r="J228" s="26" t="s">
        <v>338</v>
      </c>
    </row>
    <row r="229" spans="1:10" ht="11" customHeight="1" x14ac:dyDescent="0.25">
      <c r="A229" s="13" t="s">
        <v>358</v>
      </c>
      <c r="B229" s="33" t="s">
        <v>17</v>
      </c>
      <c r="C229" s="28" t="s">
        <v>212</v>
      </c>
      <c r="D229" s="24" t="s">
        <v>1004</v>
      </c>
      <c r="E229" s="24"/>
      <c r="F229" s="24" t="s">
        <v>1005</v>
      </c>
      <c r="G229" s="24" t="s">
        <v>1006</v>
      </c>
      <c r="H229" s="24" t="s">
        <v>86</v>
      </c>
      <c r="I229" s="25"/>
      <c r="J229" s="26" t="s">
        <v>338</v>
      </c>
    </row>
    <row r="230" spans="1:10" ht="11" customHeight="1" x14ac:dyDescent="0.25">
      <c r="A230" s="13" t="s">
        <v>358</v>
      </c>
      <c r="B230" s="33" t="s">
        <v>17</v>
      </c>
      <c r="C230" s="28" t="s">
        <v>128</v>
      </c>
      <c r="D230" s="24" t="str">
        <f>HYPERLINK("https://agenda.liternet.ro/cronici/amintiridinepocadeaur.html","Amintiri din Epoca de Aur (partea 2): Dragoste în timpul liber *)")</f>
        <v>Amintiri din Epoca de Aur (partea 2): Dragoste în timpul liber *)</v>
      </c>
      <c r="E230" s="24"/>
      <c r="F230" s="24" t="s">
        <v>670</v>
      </c>
      <c r="G230" s="24" t="s">
        <v>671</v>
      </c>
      <c r="H230" s="24" t="s">
        <v>120</v>
      </c>
      <c r="I230" s="25"/>
      <c r="J230" s="26" t="s">
        <v>342</v>
      </c>
    </row>
    <row r="231" spans="1:10" ht="11" customHeight="1" x14ac:dyDescent="0.25">
      <c r="A231" s="13" t="s">
        <v>358</v>
      </c>
      <c r="B231" s="33" t="s">
        <v>17</v>
      </c>
      <c r="C231" s="28" t="s">
        <v>153</v>
      </c>
      <c r="D231" s="24" t="s">
        <v>744</v>
      </c>
      <c r="E231" s="24"/>
      <c r="F231" s="24" t="s">
        <v>745</v>
      </c>
      <c r="G231" s="24" t="s">
        <v>746</v>
      </c>
      <c r="H231" s="24" t="s">
        <v>143</v>
      </c>
      <c r="I231" s="25"/>
      <c r="J231" s="26" t="s">
        <v>338</v>
      </c>
    </row>
    <row r="232" spans="1:10" ht="11" customHeight="1" x14ac:dyDescent="0.25">
      <c r="A232" s="13" t="s">
        <v>358</v>
      </c>
      <c r="B232" s="33" t="s">
        <v>17</v>
      </c>
      <c r="C232" s="28" t="s">
        <v>210</v>
      </c>
      <c r="D232" s="24" t="s">
        <v>996</v>
      </c>
      <c r="E232" s="24"/>
      <c r="F232" s="24" t="s">
        <v>997</v>
      </c>
      <c r="G232" s="24" t="s">
        <v>998</v>
      </c>
      <c r="H232" s="24" t="s">
        <v>208</v>
      </c>
      <c r="I232" s="25"/>
      <c r="J232" s="26" t="s">
        <v>338</v>
      </c>
    </row>
    <row r="233" spans="1:10" ht="11" customHeight="1" x14ac:dyDescent="0.25">
      <c r="A233" s="13" t="s">
        <v>358</v>
      </c>
      <c r="B233" s="33" t="s">
        <v>17</v>
      </c>
      <c r="C233" s="28" t="s">
        <v>198</v>
      </c>
      <c r="D233" s="24" t="s">
        <v>952</v>
      </c>
      <c r="E233" s="24"/>
      <c r="F233" s="24" t="s">
        <v>953</v>
      </c>
      <c r="G233" s="24" t="s">
        <v>954</v>
      </c>
      <c r="H233" s="24" t="s">
        <v>77</v>
      </c>
      <c r="I233" s="25"/>
      <c r="J233" s="26" t="s">
        <v>338</v>
      </c>
    </row>
    <row r="234" spans="1:10" ht="11" customHeight="1" x14ac:dyDescent="0.25">
      <c r="A234" s="13" t="s">
        <v>358</v>
      </c>
      <c r="B234" s="33" t="s">
        <v>17</v>
      </c>
      <c r="C234" s="28" t="s">
        <v>223</v>
      </c>
      <c r="D234" s="24" t="str">
        <f>HYPERLINK("https://agenda.liternet.ro/cronici/hanna.html","Hanna *)")</f>
        <v>Hanna *)</v>
      </c>
      <c r="E234" s="24"/>
      <c r="F234" s="24" t="s">
        <v>1032</v>
      </c>
      <c r="G234" s="24" t="s">
        <v>1033</v>
      </c>
      <c r="H234" s="24" t="s">
        <v>219</v>
      </c>
      <c r="I234" s="25"/>
      <c r="J234" s="26" t="s">
        <v>338</v>
      </c>
    </row>
    <row r="235" spans="1:10" ht="11" customHeight="1" x14ac:dyDescent="0.25">
      <c r="A235" s="13" t="s">
        <v>358</v>
      </c>
      <c r="B235" s="33" t="s">
        <v>17</v>
      </c>
      <c r="C235" s="28" t="s">
        <v>148</v>
      </c>
      <c r="D235" s="24" t="s">
        <v>1060</v>
      </c>
      <c r="E235" s="24"/>
      <c r="F235" s="24" t="s">
        <v>755</v>
      </c>
      <c r="G235" s="24" t="s">
        <v>1061</v>
      </c>
      <c r="H235" s="24" t="s">
        <v>225</v>
      </c>
      <c r="I235" s="25"/>
      <c r="J235" s="26" t="s">
        <v>338</v>
      </c>
    </row>
    <row r="236" spans="1:10" ht="11" customHeight="1" x14ac:dyDescent="0.25">
      <c r="A236" s="13" t="s">
        <v>358</v>
      </c>
      <c r="B236" s="33" t="s">
        <v>17</v>
      </c>
      <c r="C236" s="28" t="s">
        <v>154</v>
      </c>
      <c r="D236" s="24" t="str">
        <f>HYPERLINK("https://agenda.liternet.ro/cronici/scaphandreetlepapillon.html","Le scaphandre et le papillon *)")</f>
        <v>Le scaphandre et le papillon *)</v>
      </c>
      <c r="E236" s="24"/>
      <c r="F236" s="24" t="s">
        <v>750</v>
      </c>
      <c r="G236" s="24" t="s">
        <v>751</v>
      </c>
      <c r="H236" s="24" t="s">
        <v>143</v>
      </c>
      <c r="I236" s="25"/>
      <c r="J236" s="26" t="s">
        <v>752</v>
      </c>
    </row>
    <row r="237" spans="1:10" ht="11" customHeight="1" x14ac:dyDescent="0.25">
      <c r="A237" s="13" t="s">
        <v>358</v>
      </c>
      <c r="B237" s="33" t="s">
        <v>17</v>
      </c>
      <c r="C237" s="28" t="s">
        <v>154</v>
      </c>
      <c r="D237" s="24" t="s">
        <v>600</v>
      </c>
      <c r="E237" s="24"/>
      <c r="F237" s="24" t="s">
        <v>601</v>
      </c>
      <c r="G237" s="24" t="s">
        <v>602</v>
      </c>
      <c r="H237" s="24" t="s">
        <v>163</v>
      </c>
      <c r="I237" s="25"/>
      <c r="J237" s="26" t="s">
        <v>603</v>
      </c>
    </row>
    <row r="238" spans="1:10" ht="11" customHeight="1" x14ac:dyDescent="0.25">
      <c r="A238" s="13" t="s">
        <v>358</v>
      </c>
      <c r="B238" s="33" t="s">
        <v>17</v>
      </c>
      <c r="C238" s="28" t="s">
        <v>100</v>
      </c>
      <c r="D238" s="24" t="s">
        <v>604</v>
      </c>
      <c r="E238" s="24"/>
      <c r="F238" s="24" t="s">
        <v>605</v>
      </c>
      <c r="G238" s="24" t="s">
        <v>606</v>
      </c>
      <c r="H238" s="24" t="s">
        <v>101</v>
      </c>
      <c r="I238" s="25"/>
      <c r="J238" s="26" t="s">
        <v>338</v>
      </c>
    </row>
    <row r="239" spans="1:10" ht="11" customHeight="1" x14ac:dyDescent="0.25">
      <c r="A239" s="13" t="s">
        <v>358</v>
      </c>
      <c r="B239" s="33" t="s">
        <v>17</v>
      </c>
      <c r="C239" s="28" t="s">
        <v>100</v>
      </c>
      <c r="D239" s="24" t="str">
        <f>HYPERLINK("https://agenda.liternet.ro/cronici/monsieuraznavour.html","Monsieur Aznavour *)")</f>
        <v>Monsieur Aznavour *)</v>
      </c>
      <c r="E239" s="24"/>
      <c r="F239" s="24" t="s">
        <v>888</v>
      </c>
      <c r="G239" s="24" t="s">
        <v>889</v>
      </c>
      <c r="H239" s="24" t="s">
        <v>175</v>
      </c>
      <c r="I239" s="25"/>
      <c r="J239" s="26" t="s">
        <v>338</v>
      </c>
    </row>
    <row r="240" spans="1:10" ht="11" customHeight="1" x14ac:dyDescent="0.25">
      <c r="A240" s="13" t="s">
        <v>358</v>
      </c>
      <c r="B240" s="33" t="s">
        <v>17</v>
      </c>
      <c r="C240" s="28" t="s">
        <v>28</v>
      </c>
      <c r="D240" s="24" t="str">
        <f>HYPERLINK("https://agenda.liternet.ro/cronici/downtonabbeyanewera.html","Downton Abbey: A New Era *)")</f>
        <v>Downton Abbey: A New Era *)</v>
      </c>
      <c r="E240" s="24"/>
      <c r="F240" s="24" t="s">
        <v>839</v>
      </c>
      <c r="G240" s="24" t="s">
        <v>840</v>
      </c>
      <c r="H240" s="24" t="s">
        <v>166</v>
      </c>
      <c r="I240" s="25"/>
      <c r="J240" s="26" t="s">
        <v>338</v>
      </c>
    </row>
    <row r="241" spans="1:10" ht="11" customHeight="1" x14ac:dyDescent="0.25">
      <c r="A241" s="13" t="s">
        <v>358</v>
      </c>
      <c r="B241" s="33" t="s">
        <v>17</v>
      </c>
      <c r="C241" s="28" t="s">
        <v>132</v>
      </c>
      <c r="D241" s="24" t="str">
        <f>HYPERLINK("https://agenda.liternet.ro/cronici/cardinalul.html","Cardinalul *)")</f>
        <v>Cardinalul *)</v>
      </c>
      <c r="E241" s="24"/>
      <c r="F241" s="24" t="s">
        <v>678</v>
      </c>
      <c r="G241" s="24" t="s">
        <v>679</v>
      </c>
      <c r="H241" s="24" t="s">
        <v>131</v>
      </c>
      <c r="I241" s="25"/>
      <c r="J241" s="26" t="s">
        <v>338</v>
      </c>
    </row>
    <row r="242" spans="1:10" ht="11" customHeight="1" x14ac:dyDescent="0.25">
      <c r="A242" s="13" t="s">
        <v>358</v>
      </c>
      <c r="B242" s="33" t="s">
        <v>17</v>
      </c>
      <c r="C242" s="28" t="s">
        <v>159</v>
      </c>
      <c r="D242" s="24" t="s">
        <v>783</v>
      </c>
      <c r="E242" s="24"/>
      <c r="F242" s="24" t="s">
        <v>784</v>
      </c>
      <c r="G242" s="24" t="s">
        <v>785</v>
      </c>
      <c r="H242" s="24" t="s">
        <v>157</v>
      </c>
      <c r="I242" s="25"/>
      <c r="J242" s="26" t="s">
        <v>338</v>
      </c>
    </row>
    <row r="243" spans="1:10" ht="11" customHeight="1" x14ac:dyDescent="0.25">
      <c r="A243" s="13" t="s">
        <v>358</v>
      </c>
      <c r="B243" s="33" t="s">
        <v>17</v>
      </c>
      <c r="C243" s="28" t="s">
        <v>191</v>
      </c>
      <c r="D243" s="24" t="s">
        <v>926</v>
      </c>
      <c r="E243" s="24"/>
      <c r="F243" s="24" t="s">
        <v>927</v>
      </c>
      <c r="G243" s="24" t="s">
        <v>928</v>
      </c>
      <c r="H243" s="24" t="s">
        <v>95</v>
      </c>
      <c r="I243" s="25"/>
      <c r="J243" s="26" t="s">
        <v>338</v>
      </c>
    </row>
    <row r="244" spans="1:10" ht="11" customHeight="1" x14ac:dyDescent="0.25">
      <c r="A244" s="13" t="s">
        <v>358</v>
      </c>
      <c r="B244" s="33" t="s">
        <v>17</v>
      </c>
      <c r="C244" s="28" t="s">
        <v>155</v>
      </c>
      <c r="D244" s="24" t="str">
        <f>HYPERLINK("https://agenda.liternet.ro/cronici/et.html","E.T. *)")</f>
        <v>E.T. *)</v>
      </c>
      <c r="E244" s="24"/>
      <c r="F244" s="24" t="s">
        <v>610</v>
      </c>
      <c r="G244" s="24" t="s">
        <v>753</v>
      </c>
      <c r="H244" s="24" t="s">
        <v>143</v>
      </c>
      <c r="I244" s="25"/>
      <c r="J244" s="26" t="s">
        <v>342</v>
      </c>
    </row>
    <row r="245" spans="1:10" ht="11" customHeight="1" x14ac:dyDescent="0.25">
      <c r="A245" s="13" t="s">
        <v>358</v>
      </c>
      <c r="B245" s="33" t="s">
        <v>17</v>
      </c>
      <c r="C245" s="28" t="s">
        <v>81</v>
      </c>
      <c r="D245" s="24" t="s">
        <v>576</v>
      </c>
      <c r="E245" s="24"/>
      <c r="F245" s="24" t="s">
        <v>577</v>
      </c>
      <c r="G245" s="24" t="s">
        <v>578</v>
      </c>
      <c r="H245" s="24" t="s">
        <v>77</v>
      </c>
      <c r="I245" s="25"/>
      <c r="J245" s="26" t="s">
        <v>338</v>
      </c>
    </row>
    <row r="246" spans="1:10" ht="11" customHeight="1" x14ac:dyDescent="0.25">
      <c r="A246" s="13" t="s">
        <v>358</v>
      </c>
      <c r="B246" s="33" t="s">
        <v>17</v>
      </c>
      <c r="C246" s="28" t="s">
        <v>26</v>
      </c>
      <c r="D246" s="24" t="s">
        <v>645</v>
      </c>
      <c r="E246" s="24"/>
      <c r="F246" s="24" t="s">
        <v>646</v>
      </c>
      <c r="G246" s="24" t="s">
        <v>647</v>
      </c>
      <c r="H246" s="24" t="s">
        <v>111</v>
      </c>
      <c r="I246" s="25"/>
      <c r="J246" s="26" t="s">
        <v>338</v>
      </c>
    </row>
    <row r="247" spans="1:10" ht="11" customHeight="1" x14ac:dyDescent="0.25">
      <c r="A247" s="13" t="s">
        <v>358</v>
      </c>
      <c r="B247" s="33" t="s">
        <v>17</v>
      </c>
      <c r="C247" s="28" t="s">
        <v>26</v>
      </c>
      <c r="D247" s="24" t="str">
        <f>HYPERLINK("https://agenda.liternet.ro/cronici/worldwarz.html","World War Z *)")</f>
        <v>World War Z *)</v>
      </c>
      <c r="E247" s="24"/>
      <c r="F247" s="24" t="s">
        <v>791</v>
      </c>
      <c r="G247" s="24" t="s">
        <v>792</v>
      </c>
      <c r="H247" s="24" t="s">
        <v>162</v>
      </c>
      <c r="I247" s="25"/>
      <c r="J247" s="26" t="s">
        <v>338</v>
      </c>
    </row>
    <row r="248" spans="1:10" ht="11" customHeight="1" x14ac:dyDescent="0.25">
      <c r="A248" s="13" t="s">
        <v>358</v>
      </c>
      <c r="B248" s="33" t="s">
        <v>17</v>
      </c>
      <c r="C248" s="28" t="s">
        <v>26</v>
      </c>
      <c r="D248" s="24" t="s">
        <v>890</v>
      </c>
      <c r="E248" s="24"/>
      <c r="F248" s="24" t="s">
        <v>877</v>
      </c>
      <c r="G248" s="24" t="s">
        <v>878</v>
      </c>
      <c r="H248" s="24" t="s">
        <v>175</v>
      </c>
      <c r="I248" s="25"/>
      <c r="J248" s="26" t="s">
        <v>338</v>
      </c>
    </row>
    <row r="249" spans="1:10" ht="11" customHeight="1" x14ac:dyDescent="0.25">
      <c r="A249" s="13" t="s">
        <v>358</v>
      </c>
      <c r="B249" s="33" t="s">
        <v>17</v>
      </c>
      <c r="C249" s="28" t="s">
        <v>26</v>
      </c>
      <c r="D249" s="24" t="str">
        <f>HYPERLINK("https://agenda.liternet.ro/cronici/taken.html","Taken *)")</f>
        <v>Taken *)</v>
      </c>
      <c r="E249" s="24"/>
      <c r="F249" s="24" t="s">
        <v>999</v>
      </c>
      <c r="G249" s="24" t="s">
        <v>1000</v>
      </c>
      <c r="H249" s="24" t="s">
        <v>208</v>
      </c>
      <c r="I249" s="25"/>
      <c r="J249" s="26" t="s">
        <v>338</v>
      </c>
    </row>
    <row r="250" spans="1:10" ht="11" customHeight="1" x14ac:dyDescent="0.25">
      <c r="A250" s="13" t="s">
        <v>358</v>
      </c>
      <c r="B250" s="33" t="s">
        <v>17</v>
      </c>
      <c r="C250" s="28" t="s">
        <v>26</v>
      </c>
      <c r="D250" s="24" t="s">
        <v>1034</v>
      </c>
      <c r="E250" s="24"/>
      <c r="F250" s="24" t="s">
        <v>1035</v>
      </c>
      <c r="G250" s="24" t="s">
        <v>1036</v>
      </c>
      <c r="H250" s="24" t="s">
        <v>219</v>
      </c>
      <c r="I250" s="25"/>
      <c r="J250" s="26" t="s">
        <v>566</v>
      </c>
    </row>
    <row r="251" spans="1:10" ht="11" customHeight="1" x14ac:dyDescent="0.25">
      <c r="A251" s="13" t="s">
        <v>358</v>
      </c>
      <c r="B251" s="33" t="s">
        <v>17</v>
      </c>
      <c r="C251" s="28" t="s">
        <v>26</v>
      </c>
      <c r="D251" s="24" t="s">
        <v>1070</v>
      </c>
      <c r="E251" s="24"/>
      <c r="F251" s="24" t="s">
        <v>1071</v>
      </c>
      <c r="G251" s="24" t="s">
        <v>1072</v>
      </c>
      <c r="H251" s="24" t="s">
        <v>225</v>
      </c>
      <c r="I251" s="25"/>
      <c r="J251" s="26" t="s">
        <v>338</v>
      </c>
    </row>
    <row r="252" spans="1:10" ht="11" customHeight="1" x14ac:dyDescent="0.25">
      <c r="A252" s="13" t="s">
        <v>358</v>
      </c>
      <c r="B252" s="33" t="s">
        <v>17</v>
      </c>
      <c r="C252" s="28" t="s">
        <v>214</v>
      </c>
      <c r="D252" s="24" t="str">
        <f>HYPERLINK("https://agenda.liternet.ro/cronici/calatorialuigruber.html","Călătoria lui Gruber *)")</f>
        <v>Călătoria lui Gruber *)</v>
      </c>
      <c r="E252" s="24"/>
      <c r="F252" s="24" t="s">
        <v>1010</v>
      </c>
      <c r="G252" s="24" t="s">
        <v>1011</v>
      </c>
      <c r="H252" s="24" t="s">
        <v>215</v>
      </c>
      <c r="I252" s="25"/>
      <c r="J252" s="26" t="s">
        <v>338</v>
      </c>
    </row>
    <row r="253" spans="1:10" ht="11" customHeight="1" x14ac:dyDescent="0.25">
      <c r="A253" s="13" t="s">
        <v>358</v>
      </c>
      <c r="B253" s="33" t="s">
        <v>17</v>
      </c>
      <c r="C253" s="28" t="s">
        <v>205</v>
      </c>
      <c r="D253" s="24" t="str">
        <f>HYPERLINK("https://agenda.liternet.ro/cronici/heist.html","Heist *)")</f>
        <v>Heist *)</v>
      </c>
      <c r="E253" s="24"/>
      <c r="F253" s="24" t="s">
        <v>383</v>
      </c>
      <c r="G253" s="24" t="s">
        <v>983</v>
      </c>
      <c r="H253" s="24" t="s">
        <v>204</v>
      </c>
      <c r="I253" s="25"/>
      <c r="J253" s="26" t="s">
        <v>566</v>
      </c>
    </row>
    <row r="254" spans="1:10" ht="11" customHeight="1" x14ac:dyDescent="0.25">
      <c r="A254" s="13" t="s">
        <v>358</v>
      </c>
      <c r="B254" s="33" t="s">
        <v>17</v>
      </c>
      <c r="C254" s="28" t="s">
        <v>192</v>
      </c>
      <c r="D254" s="24" t="s">
        <v>929</v>
      </c>
      <c r="E254" s="24"/>
      <c r="F254" s="24" t="s">
        <v>930</v>
      </c>
      <c r="G254" s="24" t="s">
        <v>931</v>
      </c>
      <c r="H254" s="24" t="s">
        <v>95</v>
      </c>
      <c r="I254" s="25"/>
      <c r="J254" s="26" t="s">
        <v>338</v>
      </c>
    </row>
    <row r="255" spans="1:10" ht="11" customHeight="1" x14ac:dyDescent="0.25">
      <c r="A255" s="13" t="s">
        <v>358</v>
      </c>
      <c r="B255" s="33" t="s">
        <v>17</v>
      </c>
      <c r="C255" s="28" t="s">
        <v>32</v>
      </c>
      <c r="D255" s="24" t="str">
        <f>HYPERLINK("https://agenda.liternet.ro/cronici/stoker.html","Stoker *)")</f>
        <v>Stoker *)</v>
      </c>
      <c r="E255" s="24"/>
      <c r="F255" s="24" t="s">
        <v>708</v>
      </c>
      <c r="G255" s="24" t="s">
        <v>709</v>
      </c>
      <c r="H255" s="24" t="s">
        <v>99</v>
      </c>
      <c r="I255" s="25"/>
      <c r="J255" s="26" t="s">
        <v>338</v>
      </c>
    </row>
    <row r="256" spans="1:10" ht="11" customHeight="1" x14ac:dyDescent="0.25">
      <c r="A256" s="13" t="s">
        <v>358</v>
      </c>
      <c r="B256" s="33" t="s">
        <v>17</v>
      </c>
      <c r="C256" s="28" t="s">
        <v>216</v>
      </c>
      <c r="D256" s="24" t="s">
        <v>1015</v>
      </c>
      <c r="E256" s="24"/>
      <c r="F256" s="24" t="s">
        <v>1016</v>
      </c>
      <c r="G256" s="24" t="s">
        <v>1017</v>
      </c>
      <c r="H256" s="24" t="s">
        <v>217</v>
      </c>
      <c r="I256" s="25"/>
      <c r="J256" s="26" t="s">
        <v>338</v>
      </c>
    </row>
    <row r="257" spans="1:10" ht="11" customHeight="1" x14ac:dyDescent="0.25">
      <c r="A257" s="13" t="s">
        <v>358</v>
      </c>
      <c r="B257" s="33" t="s">
        <v>17</v>
      </c>
      <c r="C257" s="28" t="s">
        <v>149</v>
      </c>
      <c r="D257" s="24" t="s">
        <v>754</v>
      </c>
      <c r="E257" s="24"/>
      <c r="F257" s="24" t="s">
        <v>755</v>
      </c>
      <c r="G257" s="24" t="s">
        <v>756</v>
      </c>
      <c r="H257" s="24" t="s">
        <v>143</v>
      </c>
      <c r="I257" s="25"/>
      <c r="J257" s="26" t="s">
        <v>342</v>
      </c>
    </row>
    <row r="258" spans="1:10" ht="11" customHeight="1" x14ac:dyDescent="0.25">
      <c r="A258" s="13" t="s">
        <v>358</v>
      </c>
      <c r="B258" s="33" t="s">
        <v>17</v>
      </c>
      <c r="C258" s="28" t="s">
        <v>129</v>
      </c>
      <c r="D258" s="24" t="s">
        <v>672</v>
      </c>
      <c r="E258" s="24"/>
      <c r="F258" s="24" t="s">
        <v>673</v>
      </c>
      <c r="G258" s="24" t="s">
        <v>674</v>
      </c>
      <c r="H258" s="24" t="s">
        <v>120</v>
      </c>
      <c r="I258" s="25"/>
      <c r="J258" s="26" t="s">
        <v>342</v>
      </c>
    </row>
    <row r="259" spans="1:10" ht="11" customHeight="1" x14ac:dyDescent="0.25">
      <c r="A259" s="13" t="s">
        <v>358</v>
      </c>
      <c r="B259" s="33" t="s">
        <v>17</v>
      </c>
      <c r="C259" s="28" t="s">
        <v>76</v>
      </c>
      <c r="D259" s="24" t="s">
        <v>579</v>
      </c>
      <c r="E259" s="24"/>
      <c r="F259" s="24" t="s">
        <v>580</v>
      </c>
      <c r="G259" s="24" t="s">
        <v>581</v>
      </c>
      <c r="H259" s="24" t="s">
        <v>77</v>
      </c>
      <c r="I259" s="25"/>
      <c r="J259" s="26" t="s">
        <v>338</v>
      </c>
    </row>
    <row r="260" spans="1:10" ht="11" customHeight="1" x14ac:dyDescent="0.25">
      <c r="A260" s="13" t="s">
        <v>358</v>
      </c>
      <c r="B260" s="33" t="s">
        <v>17</v>
      </c>
      <c r="C260" s="28" t="s">
        <v>76</v>
      </c>
      <c r="D260" s="24" t="s">
        <v>1046</v>
      </c>
      <c r="E260" s="24"/>
      <c r="F260" s="24" t="s">
        <v>1047</v>
      </c>
      <c r="G260" s="24" t="s">
        <v>1048</v>
      </c>
      <c r="H260" s="24" t="s">
        <v>225</v>
      </c>
      <c r="I260" s="25"/>
      <c r="J260" s="26" t="s">
        <v>342</v>
      </c>
    </row>
    <row r="261" spans="1:10" ht="11" customHeight="1" x14ac:dyDescent="0.25">
      <c r="A261" s="13" t="s">
        <v>358</v>
      </c>
      <c r="B261" s="33" t="s">
        <v>17</v>
      </c>
      <c r="C261" s="28" t="s">
        <v>183</v>
      </c>
      <c r="D261" s="24" t="s">
        <v>891</v>
      </c>
      <c r="E261" s="24"/>
      <c r="F261" s="24" t="s">
        <v>892</v>
      </c>
      <c r="G261" s="24" t="s">
        <v>893</v>
      </c>
      <c r="H261" s="24" t="s">
        <v>175</v>
      </c>
      <c r="I261" s="25"/>
      <c r="J261" s="26" t="s">
        <v>338</v>
      </c>
    </row>
    <row r="262" spans="1:10" ht="11" customHeight="1" x14ac:dyDescent="0.25">
      <c r="A262" s="13" t="s">
        <v>358</v>
      </c>
      <c r="B262" s="33" t="s">
        <v>17</v>
      </c>
      <c r="C262" s="28" t="s">
        <v>183</v>
      </c>
      <c r="D262" s="24" t="str">
        <f>HYPERLINK("https://agenda.liternet.ro/cronici/captainphillips.html","Captain Phillips *)")</f>
        <v>Captain Phillips *)</v>
      </c>
      <c r="E262" s="24"/>
      <c r="F262" s="24" t="s">
        <v>712</v>
      </c>
      <c r="G262" s="24" t="s">
        <v>1037</v>
      </c>
      <c r="H262" s="24" t="s">
        <v>219</v>
      </c>
      <c r="I262" s="25"/>
      <c r="J262" s="26" t="s">
        <v>338</v>
      </c>
    </row>
    <row r="263" spans="1:10" ht="11" customHeight="1" x14ac:dyDescent="0.25">
      <c r="A263" s="13" t="s">
        <v>358</v>
      </c>
      <c r="B263" s="33" t="s">
        <v>17</v>
      </c>
      <c r="C263" s="28" t="s">
        <v>188</v>
      </c>
      <c r="D263" s="24" t="s">
        <v>1012</v>
      </c>
      <c r="E263" s="24"/>
      <c r="F263" s="24" t="s">
        <v>1013</v>
      </c>
      <c r="G263" s="24" t="s">
        <v>1014</v>
      </c>
      <c r="H263" s="24" t="s">
        <v>215</v>
      </c>
      <c r="I263" s="25"/>
      <c r="J263" s="26" t="s">
        <v>338</v>
      </c>
    </row>
    <row r="264" spans="1:10" ht="11" customHeight="1" x14ac:dyDescent="0.25">
      <c r="A264" s="13" t="s">
        <v>358</v>
      </c>
      <c r="B264" s="33" t="s">
        <v>17</v>
      </c>
      <c r="C264" s="28" t="s">
        <v>88</v>
      </c>
      <c r="D264" s="24" t="s">
        <v>607</v>
      </c>
      <c r="E264" s="24"/>
      <c r="F264" s="24" t="s">
        <v>608</v>
      </c>
      <c r="G264" s="24" t="s">
        <v>609</v>
      </c>
      <c r="H264" s="24" t="s">
        <v>101</v>
      </c>
      <c r="I264" s="25"/>
      <c r="J264" s="26" t="s">
        <v>338</v>
      </c>
    </row>
    <row r="265" spans="1:10" ht="11" customHeight="1" x14ac:dyDescent="0.25">
      <c r="A265" s="13" t="s">
        <v>358</v>
      </c>
      <c r="B265" s="33" t="s">
        <v>17</v>
      </c>
      <c r="C265" s="28" t="s">
        <v>88</v>
      </c>
      <c r="D265" s="24" t="str">
        <f>HYPERLINK("https://agenda.liternet.ro/cronici/jerrymaguire.html","Jerry Maguire *)")</f>
        <v>Jerry Maguire *)</v>
      </c>
      <c r="E265" s="24"/>
      <c r="F265" s="24" t="s">
        <v>710</v>
      </c>
      <c r="G265" s="24" t="s">
        <v>711</v>
      </c>
      <c r="H265" s="24" t="s">
        <v>99</v>
      </c>
      <c r="I265" s="25"/>
      <c r="J265" s="26" t="s">
        <v>342</v>
      </c>
    </row>
    <row r="266" spans="1:10" ht="11" customHeight="1" x14ac:dyDescent="0.25">
      <c r="A266" s="13" t="s">
        <v>358</v>
      </c>
      <c r="B266" s="33" t="s">
        <v>17</v>
      </c>
      <c r="C266" s="28" t="s">
        <v>112</v>
      </c>
      <c r="D266" s="24" t="s">
        <v>984</v>
      </c>
      <c r="E266" s="24"/>
      <c r="F266" s="24" t="s">
        <v>985</v>
      </c>
      <c r="G266" s="24" t="s">
        <v>986</v>
      </c>
      <c r="H266" s="24" t="s">
        <v>204</v>
      </c>
      <c r="I266" s="25"/>
      <c r="J266" s="26" t="s">
        <v>338</v>
      </c>
    </row>
    <row r="267" spans="1:10" ht="11" customHeight="1" x14ac:dyDescent="0.25">
      <c r="A267" s="13" t="s">
        <v>358</v>
      </c>
      <c r="B267" s="33" t="s">
        <v>17</v>
      </c>
      <c r="C267" s="28" t="s">
        <v>83</v>
      </c>
      <c r="D267" s="24" t="s">
        <v>582</v>
      </c>
      <c r="E267" s="24"/>
      <c r="F267" s="24" t="s">
        <v>583</v>
      </c>
      <c r="G267" s="24" t="s">
        <v>584</v>
      </c>
      <c r="H267" s="24" t="s">
        <v>77</v>
      </c>
      <c r="I267" s="25"/>
      <c r="J267" s="26" t="s">
        <v>338</v>
      </c>
    </row>
    <row r="268" spans="1:10" ht="11" customHeight="1" x14ac:dyDescent="0.25">
      <c r="A268" s="13" t="s">
        <v>358</v>
      </c>
      <c r="B268" s="33" t="s">
        <v>17</v>
      </c>
      <c r="C268" s="28" t="s">
        <v>84</v>
      </c>
      <c r="D268" s="24" t="s">
        <v>585</v>
      </c>
      <c r="E268" s="24"/>
      <c r="F268" s="24" t="s">
        <v>586</v>
      </c>
      <c r="G268" s="24" t="s">
        <v>85</v>
      </c>
      <c r="H268" s="24" t="s">
        <v>86</v>
      </c>
      <c r="I268" s="25"/>
      <c r="J268" s="26" t="s">
        <v>338</v>
      </c>
    </row>
    <row r="269" spans="1:10" ht="11" customHeight="1" x14ac:dyDescent="0.25">
      <c r="A269" s="13" t="s">
        <v>358</v>
      </c>
      <c r="B269" s="33" t="s">
        <v>17</v>
      </c>
      <c r="C269" s="28" t="s">
        <v>84</v>
      </c>
      <c r="D269" s="24" t="str">
        <f>HYPERLINK("https://agenda.liternet.ro/cronici/epericolososporgersi.html","E pericoloso sporgersi *)")</f>
        <v>E pericoloso sporgersi *)</v>
      </c>
      <c r="E269" s="24"/>
      <c r="F269" s="24" t="s">
        <v>786</v>
      </c>
      <c r="G269" s="24" t="s">
        <v>787</v>
      </c>
      <c r="H269" s="24" t="s">
        <v>157</v>
      </c>
      <c r="I269" s="25"/>
      <c r="J269" s="26" t="s">
        <v>342</v>
      </c>
    </row>
    <row r="270" spans="1:10" ht="11" customHeight="1" x14ac:dyDescent="0.25">
      <c r="A270" s="13" t="s">
        <v>358</v>
      </c>
      <c r="B270" s="33" t="s">
        <v>17</v>
      </c>
      <c r="C270" s="28" t="s">
        <v>84</v>
      </c>
      <c r="D270" s="24" t="s">
        <v>841</v>
      </c>
      <c r="E270" s="24"/>
      <c r="F270" s="24" t="s">
        <v>842</v>
      </c>
      <c r="G270" s="24" t="s">
        <v>843</v>
      </c>
      <c r="H270" s="24" t="s">
        <v>166</v>
      </c>
      <c r="I270" s="25"/>
      <c r="J270" s="26" t="s">
        <v>338</v>
      </c>
    </row>
    <row r="271" spans="1:10" ht="11" customHeight="1" x14ac:dyDescent="0.25">
      <c r="A271" s="13" t="s">
        <v>358</v>
      </c>
      <c r="B271" s="33" t="s">
        <v>17</v>
      </c>
      <c r="C271" s="28" t="s">
        <v>119</v>
      </c>
      <c r="D271" s="24" t="s">
        <v>648</v>
      </c>
      <c r="E271" s="24"/>
      <c r="F271" s="24" t="s">
        <v>627</v>
      </c>
      <c r="G271" s="24" t="s">
        <v>649</v>
      </c>
      <c r="H271" s="24" t="s">
        <v>111</v>
      </c>
      <c r="I271" s="25"/>
      <c r="J271" s="26" t="s">
        <v>566</v>
      </c>
    </row>
    <row r="272" spans="1:10" ht="11" customHeight="1" x14ac:dyDescent="0.25">
      <c r="A272" s="13" t="s">
        <v>358</v>
      </c>
      <c r="B272" s="33" t="s">
        <v>17</v>
      </c>
      <c r="C272" s="28" t="s">
        <v>165</v>
      </c>
      <c r="D272" s="24" t="str">
        <f>HYPERLINK("https://agenda.liternet.ro/cronici/pulpfiction.html","Pulp Fiction *)")</f>
        <v>Pulp Fiction *)</v>
      </c>
      <c r="E272" s="24"/>
      <c r="F272" s="24" t="s">
        <v>811</v>
      </c>
      <c r="G272" s="24" t="s">
        <v>812</v>
      </c>
      <c r="H272" s="24" t="s">
        <v>163</v>
      </c>
      <c r="I272" s="25"/>
      <c r="J272" s="26" t="s">
        <v>342</v>
      </c>
    </row>
    <row r="273" spans="1:10" ht="11" customHeight="1" x14ac:dyDescent="0.25">
      <c r="A273" s="13" t="s">
        <v>358</v>
      </c>
      <c r="B273" s="33" t="s">
        <v>17</v>
      </c>
      <c r="C273" s="28" t="s">
        <v>1428</v>
      </c>
      <c r="D273" s="24" t="s">
        <v>757</v>
      </c>
      <c r="E273" s="24"/>
      <c r="F273" s="24" t="s">
        <v>758</v>
      </c>
      <c r="G273" s="24" t="s">
        <v>759</v>
      </c>
      <c r="H273" s="24" t="s">
        <v>143</v>
      </c>
      <c r="I273" s="25"/>
      <c r="J273" s="26" t="s">
        <v>338</v>
      </c>
    </row>
    <row r="274" spans="1:10" ht="11" customHeight="1" x14ac:dyDescent="0.25">
      <c r="A274" s="13" t="s">
        <v>358</v>
      </c>
      <c r="B274" s="33" t="s">
        <v>17</v>
      </c>
      <c r="C274" s="28" t="s">
        <v>1429</v>
      </c>
      <c r="D274" s="24" t="s">
        <v>955</v>
      </c>
      <c r="E274" s="24"/>
      <c r="F274" s="24" t="s">
        <v>956</v>
      </c>
      <c r="G274" s="24" t="s">
        <v>957</v>
      </c>
      <c r="H274" s="24" t="s">
        <v>77</v>
      </c>
      <c r="I274" s="25"/>
      <c r="J274" s="26" t="s">
        <v>338</v>
      </c>
    </row>
    <row r="275" spans="1:10" ht="11" customHeight="1" x14ac:dyDescent="0.25">
      <c r="A275" s="13" t="s">
        <v>358</v>
      </c>
      <c r="B275" s="33" t="s">
        <v>17</v>
      </c>
      <c r="C275" s="28" t="s">
        <v>1430</v>
      </c>
      <c r="D275" s="24" t="s">
        <v>894</v>
      </c>
      <c r="E275" s="24"/>
      <c r="F275" s="24" t="s">
        <v>895</v>
      </c>
      <c r="G275" s="24" t="s">
        <v>896</v>
      </c>
      <c r="H275" s="24" t="s">
        <v>175</v>
      </c>
      <c r="I275" s="25"/>
      <c r="J275" s="26" t="s">
        <v>338</v>
      </c>
    </row>
    <row r="276" spans="1:10" ht="11" customHeight="1" x14ac:dyDescent="0.25">
      <c r="A276" s="13" t="s">
        <v>358</v>
      </c>
      <c r="B276" s="33" t="s">
        <v>17</v>
      </c>
      <c r="C276" s="28" t="s">
        <v>1431</v>
      </c>
      <c r="D276" s="24" t="s">
        <v>620</v>
      </c>
      <c r="E276" s="24"/>
      <c r="F276" s="24" t="s">
        <v>621</v>
      </c>
      <c r="G276" s="24" t="s">
        <v>622</v>
      </c>
      <c r="H276" s="24" t="s">
        <v>106</v>
      </c>
      <c r="I276" s="25"/>
      <c r="J276" s="26" t="s">
        <v>338</v>
      </c>
    </row>
    <row r="277" spans="1:10" ht="11" customHeight="1" x14ac:dyDescent="0.25">
      <c r="A277" s="13" t="s">
        <v>358</v>
      </c>
      <c r="B277" s="33" t="s">
        <v>17</v>
      </c>
      <c r="C277" s="28" t="s">
        <v>1432</v>
      </c>
      <c r="D277" s="24" t="str">
        <f>HYPERLINK("https://agenda.liternet.ro/cronici/tearsofthesun.html","Tears of the Sun *)")</f>
        <v>Tears of the Sun *)</v>
      </c>
      <c r="E277" s="24"/>
      <c r="F277" s="24" t="s">
        <v>793</v>
      </c>
      <c r="G277" s="24" t="s">
        <v>794</v>
      </c>
      <c r="H277" s="24" t="s">
        <v>162</v>
      </c>
      <c r="I277" s="25"/>
      <c r="J277" s="26" t="s">
        <v>338</v>
      </c>
    </row>
    <row r="278" spans="1:10" ht="11" customHeight="1" x14ac:dyDescent="0.25">
      <c r="A278" s="13" t="s">
        <v>406</v>
      </c>
      <c r="B278" s="33" t="s">
        <v>25</v>
      </c>
      <c r="C278" s="28" t="s">
        <v>141</v>
      </c>
      <c r="D278" s="24" t="str">
        <f>HYPERLINK("https://agenda.liternet.ro/cronici/jasonbourne.html","Jason Bourne *)")</f>
        <v>Jason Bourne *)</v>
      </c>
      <c r="E278" s="24"/>
      <c r="F278" s="24" t="s">
        <v>712</v>
      </c>
      <c r="G278" s="24" t="s">
        <v>713</v>
      </c>
      <c r="H278" s="24" t="s">
        <v>99</v>
      </c>
      <c r="I278" s="25"/>
      <c r="J278" s="26" t="s">
        <v>338</v>
      </c>
    </row>
    <row r="279" spans="1:10" ht="11" customHeight="1" x14ac:dyDescent="0.25">
      <c r="A279" s="13" t="s">
        <v>406</v>
      </c>
      <c r="B279" s="33" t="s">
        <v>25</v>
      </c>
      <c r="C279" s="28" t="s">
        <v>156</v>
      </c>
      <c r="D279" s="24" t="s">
        <v>760</v>
      </c>
      <c r="E279" s="24"/>
      <c r="F279" s="24" t="s">
        <v>761</v>
      </c>
      <c r="G279" s="24" t="s">
        <v>762</v>
      </c>
      <c r="H279" s="24" t="s">
        <v>143</v>
      </c>
      <c r="I279" s="25"/>
      <c r="J279" s="26" t="s">
        <v>338</v>
      </c>
    </row>
    <row r="280" spans="1:10" ht="11" customHeight="1" x14ac:dyDescent="0.25">
      <c r="A280" s="13" t="s">
        <v>406</v>
      </c>
      <c r="B280" s="33" t="s">
        <v>25</v>
      </c>
      <c r="C280" s="28" t="s">
        <v>156</v>
      </c>
      <c r="D280" s="24" t="str">
        <f>HYPERLINK("https://agenda.liternet.ro/cronici/her.html","Her *)")</f>
        <v>Her *)</v>
      </c>
      <c r="E280" s="24"/>
      <c r="F280" s="24" t="s">
        <v>897</v>
      </c>
      <c r="G280" s="24" t="s">
        <v>898</v>
      </c>
      <c r="H280" s="24" t="s">
        <v>175</v>
      </c>
      <c r="I280" s="25"/>
      <c r="J280" s="26" t="s">
        <v>338</v>
      </c>
    </row>
    <row r="281" spans="1:10" ht="11" customHeight="1" x14ac:dyDescent="0.25">
      <c r="A281" s="13" t="s">
        <v>406</v>
      </c>
      <c r="B281" s="33" t="s">
        <v>25</v>
      </c>
      <c r="C281" s="28" t="s">
        <v>174</v>
      </c>
      <c r="D281" s="24" t="s">
        <v>844</v>
      </c>
      <c r="E281" s="24"/>
      <c r="F281" s="24" t="s">
        <v>845</v>
      </c>
      <c r="G281" s="24" t="s">
        <v>846</v>
      </c>
      <c r="H281" s="24" t="s">
        <v>166</v>
      </c>
      <c r="I281" s="25"/>
      <c r="J281" s="26" t="s">
        <v>338</v>
      </c>
    </row>
    <row r="282" spans="1:10" ht="11" customHeight="1" x14ac:dyDescent="0.25">
      <c r="A282" s="13" t="s">
        <v>406</v>
      </c>
      <c r="B282" s="33" t="s">
        <v>25</v>
      </c>
      <c r="C282" s="28" t="s">
        <v>110</v>
      </c>
      <c r="D282" s="24" t="str">
        <f>HYPERLINK("https://agenda.liternet.ro/cronici/marocco.html","Marocco *)")</f>
        <v>Marocco *)</v>
      </c>
      <c r="E282" s="24"/>
      <c r="F282" s="24" t="s">
        <v>661</v>
      </c>
      <c r="G282" s="24" t="s">
        <v>662</v>
      </c>
      <c r="H282" s="24" t="s">
        <v>111</v>
      </c>
      <c r="I282" s="25"/>
      <c r="J282" s="26" t="s">
        <v>342</v>
      </c>
    </row>
    <row r="283" spans="1:10" ht="11" customHeight="1" x14ac:dyDescent="0.25">
      <c r="A283" s="13" t="s">
        <v>406</v>
      </c>
      <c r="B283" s="33" t="s">
        <v>25</v>
      </c>
      <c r="C283" s="28" t="s">
        <v>142</v>
      </c>
      <c r="D283" s="24" t="s">
        <v>714</v>
      </c>
      <c r="E283" s="24"/>
      <c r="F283" s="24" t="s">
        <v>715</v>
      </c>
      <c r="G283" s="24" t="s">
        <v>716</v>
      </c>
      <c r="H283" s="24" t="s">
        <v>99</v>
      </c>
      <c r="I283" s="25"/>
      <c r="J283" s="26" t="s">
        <v>338</v>
      </c>
    </row>
    <row r="284" spans="1:10" ht="11" customHeight="1" x14ac:dyDescent="0.25">
      <c r="A284" s="13" t="s">
        <v>406</v>
      </c>
      <c r="B284" s="33" t="s">
        <v>25</v>
      </c>
      <c r="C284" s="28" t="s">
        <v>144</v>
      </c>
      <c r="D284" s="24" t="s">
        <v>763</v>
      </c>
      <c r="E284" s="24"/>
      <c r="F284" s="24" t="s">
        <v>764</v>
      </c>
      <c r="G284" s="24" t="s">
        <v>765</v>
      </c>
      <c r="H284" s="24" t="s">
        <v>143</v>
      </c>
      <c r="I284" s="25"/>
      <c r="J284" s="26" t="s">
        <v>342</v>
      </c>
    </row>
    <row r="285" spans="1:10" ht="11" customHeight="1" x14ac:dyDescent="0.25">
      <c r="A285" s="13" t="s">
        <v>406</v>
      </c>
      <c r="B285" s="33" t="s">
        <v>25</v>
      </c>
      <c r="C285" s="28" t="s">
        <v>26</v>
      </c>
      <c r="D285" s="24" t="str">
        <f>HYPERLINK("https://agenda.liternet.ro/cronici/waroftheworlds.html","War of the Worlds *)")</f>
        <v>War of the Worlds *)</v>
      </c>
      <c r="E285" s="24"/>
      <c r="F285" s="24" t="s">
        <v>610</v>
      </c>
      <c r="G285" s="24" t="s">
        <v>611</v>
      </c>
      <c r="H285" s="24" t="s">
        <v>101</v>
      </c>
      <c r="I285" s="25"/>
      <c r="J285" s="26" t="s">
        <v>603</v>
      </c>
    </row>
    <row r="286" spans="1:10" ht="11" customHeight="1" x14ac:dyDescent="0.25">
      <c r="A286" s="13" t="s">
        <v>406</v>
      </c>
      <c r="B286" s="33" t="s">
        <v>25</v>
      </c>
      <c r="C286" s="28" t="s">
        <v>26</v>
      </c>
      <c r="D286" s="24" t="s">
        <v>1038</v>
      </c>
      <c r="E286" s="24"/>
      <c r="F286" s="24" t="s">
        <v>1039</v>
      </c>
      <c r="G286" s="24" t="s">
        <v>1040</v>
      </c>
      <c r="H286" s="24" t="s">
        <v>219</v>
      </c>
      <c r="I286" s="25"/>
      <c r="J286" s="26" t="s">
        <v>342</v>
      </c>
    </row>
    <row r="287" spans="1:10" ht="11" customHeight="1" x14ac:dyDescent="0.25">
      <c r="A287" s="13" t="s">
        <v>406</v>
      </c>
      <c r="B287" s="33" t="s">
        <v>25</v>
      </c>
      <c r="C287" s="28" t="s">
        <v>213</v>
      </c>
      <c r="D287" s="24" t="s">
        <v>1007</v>
      </c>
      <c r="E287" s="24"/>
      <c r="F287" s="24" t="s">
        <v>1008</v>
      </c>
      <c r="G287" s="24" t="s">
        <v>1009</v>
      </c>
      <c r="H287" s="24" t="s">
        <v>86</v>
      </c>
      <c r="I287" s="25"/>
      <c r="J287" s="26" t="s">
        <v>338</v>
      </c>
    </row>
    <row r="288" spans="1:10" ht="11" customHeight="1" x14ac:dyDescent="0.25">
      <c r="A288" s="13" t="s">
        <v>406</v>
      </c>
      <c r="B288" s="33" t="s">
        <v>25</v>
      </c>
      <c r="C288" s="28" t="s">
        <v>206</v>
      </c>
      <c r="D288" s="24" t="str">
        <f>HYPERLINK("https://agenda.liternet.ro/cronici/dogpoopgirl.html","#dogpoopgirl *)")</f>
        <v>#dogpoopgirl *)</v>
      </c>
      <c r="E288" s="24"/>
      <c r="F288" s="24" t="s">
        <v>987</v>
      </c>
      <c r="G288" s="24" t="s">
        <v>988</v>
      </c>
      <c r="H288" s="24" t="s">
        <v>204</v>
      </c>
      <c r="I288" s="25"/>
      <c r="J288" s="26" t="s">
        <v>338</v>
      </c>
    </row>
    <row r="289" spans="1:10" ht="11" customHeight="1" x14ac:dyDescent="0.25">
      <c r="A289" s="13" t="s">
        <v>406</v>
      </c>
      <c r="B289" s="33" t="s">
        <v>25</v>
      </c>
      <c r="C289" s="28" t="s">
        <v>193</v>
      </c>
      <c r="D289" s="24" t="str">
        <f>HYPERLINK("https://agenda.liternet.ro/cronici/creator.html","The Creator *)")</f>
        <v>The Creator *)</v>
      </c>
      <c r="E289" s="24"/>
      <c r="F289" s="24" t="s">
        <v>932</v>
      </c>
      <c r="G289" s="24" t="s">
        <v>933</v>
      </c>
      <c r="H289" s="24" t="s">
        <v>95</v>
      </c>
      <c r="I289" s="25"/>
      <c r="J289" s="26" t="s">
        <v>338</v>
      </c>
    </row>
    <row r="290" spans="1:10" ht="11" customHeight="1" x14ac:dyDescent="0.25">
      <c r="A290" s="13" t="s">
        <v>406</v>
      </c>
      <c r="B290" s="33" t="s">
        <v>25</v>
      </c>
      <c r="C290" s="28" t="s">
        <v>149</v>
      </c>
      <c r="D290" s="24" t="s">
        <v>766</v>
      </c>
      <c r="E290" s="24"/>
      <c r="F290" s="24" t="s">
        <v>767</v>
      </c>
      <c r="G290" s="24" t="s">
        <v>768</v>
      </c>
      <c r="H290" s="24" t="s">
        <v>143</v>
      </c>
      <c r="I290" s="25"/>
      <c r="J290" s="26" t="s">
        <v>338</v>
      </c>
    </row>
    <row r="291" spans="1:10" ht="11" customHeight="1" x14ac:dyDescent="0.25">
      <c r="A291" s="13" t="s">
        <v>406</v>
      </c>
      <c r="B291" s="33" t="s">
        <v>25</v>
      </c>
      <c r="C291" s="28" t="s">
        <v>184</v>
      </c>
      <c r="D291" s="24" t="s">
        <v>899</v>
      </c>
      <c r="E291" s="24"/>
      <c r="F291" s="24" t="s">
        <v>900</v>
      </c>
      <c r="G291" s="24" t="s">
        <v>901</v>
      </c>
      <c r="H291" s="24" t="s">
        <v>175</v>
      </c>
      <c r="I291" s="25"/>
      <c r="J291" s="26" t="s">
        <v>338</v>
      </c>
    </row>
    <row r="292" spans="1:10" ht="11" customHeight="1" x14ac:dyDescent="0.25">
      <c r="A292" s="13" t="s">
        <v>406</v>
      </c>
      <c r="B292" s="33" t="s">
        <v>25</v>
      </c>
      <c r="C292" s="28" t="s">
        <v>76</v>
      </c>
      <c r="D292" s="24" t="s">
        <v>1012</v>
      </c>
      <c r="E292" s="24"/>
      <c r="F292" s="24" t="s">
        <v>1013</v>
      </c>
      <c r="G292" s="24" t="s">
        <v>1014</v>
      </c>
      <c r="H292" s="24" t="s">
        <v>217</v>
      </c>
      <c r="I292" s="25"/>
      <c r="J292" s="26" t="s">
        <v>338</v>
      </c>
    </row>
    <row r="293" spans="1:10" ht="11" customHeight="1" x14ac:dyDescent="0.25">
      <c r="A293" s="13" t="s">
        <v>406</v>
      </c>
      <c r="B293" s="33" t="s">
        <v>25</v>
      </c>
      <c r="C293" s="28" t="s">
        <v>188</v>
      </c>
      <c r="D293" s="24" t="str">
        <f>HYPERLINK("https://agenda.liternet.ro/cronici/treikilometripanalacapatullumii.html","Trei kilometri până la capătul lumii *)")</f>
        <v>Trei kilometri până la capătul lumii *)</v>
      </c>
      <c r="E293" s="24"/>
      <c r="F293" s="24" t="s">
        <v>661</v>
      </c>
      <c r="G293" s="24" t="s">
        <v>989</v>
      </c>
      <c r="H293" s="24" t="s">
        <v>204</v>
      </c>
      <c r="I293" s="25"/>
      <c r="J293" s="26" t="s">
        <v>338</v>
      </c>
    </row>
    <row r="294" spans="1:10" ht="11" customHeight="1" x14ac:dyDescent="0.25">
      <c r="A294" s="13" t="s">
        <v>406</v>
      </c>
      <c r="B294" s="33" t="s">
        <v>25</v>
      </c>
      <c r="C294" s="28" t="s">
        <v>224</v>
      </c>
      <c r="D294" s="24" t="str">
        <f>HYPERLINK("https://agenda.liternet.ro/cronici/charliewilsonswar.html","Charlie Wilson's War *)")</f>
        <v>Charlie Wilson's War *)</v>
      </c>
      <c r="E294" s="24"/>
      <c r="F294" s="24" t="s">
        <v>1041</v>
      </c>
      <c r="G294" s="24" t="s">
        <v>1042</v>
      </c>
      <c r="H294" s="24" t="s">
        <v>219</v>
      </c>
      <c r="I294" s="25"/>
      <c r="J294" s="26" t="s">
        <v>566</v>
      </c>
    </row>
    <row r="295" spans="1:10" ht="11" customHeight="1" x14ac:dyDescent="0.25">
      <c r="A295" s="13" t="s">
        <v>406</v>
      </c>
      <c r="B295" s="33" t="s">
        <v>25</v>
      </c>
      <c r="C295" s="28" t="s">
        <v>88</v>
      </c>
      <c r="D295" s="24" t="str">
        <f>HYPERLINK("https://agenda.liternet.ro/cronici/toatalumeadinfamilianoastra.html","Toată lumea din familia noastră *)")</f>
        <v>Toată lumea din familia noastră *)</v>
      </c>
      <c r="E295" s="24"/>
      <c r="F295" s="24" t="s">
        <v>1210</v>
      </c>
      <c r="G295" s="24" t="s">
        <v>1211</v>
      </c>
      <c r="H295" s="24" t="s">
        <v>111</v>
      </c>
      <c r="I295" s="25"/>
      <c r="J295" s="26" t="s">
        <v>338</v>
      </c>
    </row>
    <row r="296" spans="1:10" ht="11" customHeight="1" x14ac:dyDescent="0.25">
      <c r="A296" s="13" t="s">
        <v>406</v>
      </c>
      <c r="B296" s="33" t="s">
        <v>25</v>
      </c>
      <c r="C296" s="28" t="s">
        <v>109</v>
      </c>
      <c r="D296" s="24" t="s">
        <v>623</v>
      </c>
      <c r="E296" s="24"/>
      <c r="F296" s="24" t="s">
        <v>624</v>
      </c>
      <c r="G296" s="24" t="s">
        <v>625</v>
      </c>
      <c r="H296" s="24" t="s">
        <v>106</v>
      </c>
      <c r="I296" s="25"/>
      <c r="J296" s="26" t="s">
        <v>338</v>
      </c>
    </row>
    <row r="297" spans="1:10" ht="11" customHeight="1" x14ac:dyDescent="0.25">
      <c r="A297" s="13" t="s">
        <v>406</v>
      </c>
      <c r="B297" s="33" t="s">
        <v>25</v>
      </c>
      <c r="C297" s="28" t="s">
        <v>167</v>
      </c>
      <c r="D297" s="24" t="s">
        <v>847</v>
      </c>
      <c r="E297" s="24"/>
      <c r="F297" s="24" t="s">
        <v>848</v>
      </c>
      <c r="G297" s="24" t="s">
        <v>849</v>
      </c>
      <c r="H297" s="24" t="s">
        <v>166</v>
      </c>
      <c r="I297" s="25"/>
      <c r="J297" s="26" t="s">
        <v>338</v>
      </c>
    </row>
    <row r="298" spans="1:10" ht="11" customHeight="1" x14ac:dyDescent="0.25">
      <c r="A298" s="13" t="s">
        <v>406</v>
      </c>
      <c r="B298" s="33" t="s">
        <v>25</v>
      </c>
      <c r="C298" s="28" t="s">
        <v>199</v>
      </c>
      <c r="D298" s="24" t="s">
        <v>958</v>
      </c>
      <c r="E298" s="24"/>
      <c r="F298" s="24" t="s">
        <v>867</v>
      </c>
      <c r="G298" s="24" t="s">
        <v>959</v>
      </c>
      <c r="H298" s="24" t="s">
        <v>77</v>
      </c>
      <c r="I298" s="25"/>
      <c r="J298" s="26" t="s">
        <v>338</v>
      </c>
    </row>
    <row r="299" spans="1:10" ht="11" customHeight="1" x14ac:dyDescent="0.25">
      <c r="A299" s="13" t="s">
        <v>406</v>
      </c>
      <c r="B299" s="33" t="s">
        <v>25</v>
      </c>
      <c r="C299" s="28" t="s">
        <v>1433</v>
      </c>
      <c r="D299" s="24" t="s">
        <v>934</v>
      </c>
      <c r="E299" s="24"/>
      <c r="F299" s="24" t="s">
        <v>935</v>
      </c>
      <c r="G299" s="24" t="s">
        <v>936</v>
      </c>
      <c r="H299" s="24" t="s">
        <v>95</v>
      </c>
      <c r="I299" s="25"/>
      <c r="J299" s="26" t="s">
        <v>338</v>
      </c>
    </row>
    <row r="300" spans="1:10" ht="11" customHeight="1" x14ac:dyDescent="0.25">
      <c r="A300" s="13" t="s">
        <v>406</v>
      </c>
      <c r="B300" s="33" t="s">
        <v>25</v>
      </c>
      <c r="C300" s="28" t="s">
        <v>1434</v>
      </c>
      <c r="D300" s="24" t="s">
        <v>1043</v>
      </c>
      <c r="E300" s="24"/>
      <c r="F300" s="24" t="s">
        <v>1044</v>
      </c>
      <c r="G300" s="24" t="s">
        <v>1045</v>
      </c>
      <c r="H300" s="24" t="s">
        <v>219</v>
      </c>
      <c r="I300" s="25"/>
      <c r="J300" s="26" t="s">
        <v>338</v>
      </c>
    </row>
    <row r="301" spans="1:10" ht="11" customHeight="1" x14ac:dyDescent="0.25">
      <c r="A301" s="13" t="s">
        <v>406</v>
      </c>
      <c r="B301" s="33" t="s">
        <v>25</v>
      </c>
      <c r="C301" s="28" t="s">
        <v>1434</v>
      </c>
      <c r="D301" s="24" t="s">
        <v>1064</v>
      </c>
      <c r="E301" s="24"/>
      <c r="F301" s="24" t="s">
        <v>1065</v>
      </c>
      <c r="G301" s="24" t="s">
        <v>1066</v>
      </c>
      <c r="H301" s="24" t="s">
        <v>225</v>
      </c>
      <c r="I301" s="25"/>
      <c r="J301" s="26" t="s">
        <v>338</v>
      </c>
    </row>
    <row r="302" spans="1:10" ht="11" customHeight="1" x14ac:dyDescent="0.25">
      <c r="A302" s="13" t="s">
        <v>406</v>
      </c>
      <c r="B302" s="33" t="s">
        <v>25</v>
      </c>
      <c r="C302" s="28" t="s">
        <v>1435</v>
      </c>
      <c r="D302" s="24" t="s">
        <v>769</v>
      </c>
      <c r="E302" s="24"/>
      <c r="F302" s="24" t="s">
        <v>770</v>
      </c>
      <c r="G302" s="24" t="s">
        <v>771</v>
      </c>
      <c r="H302" s="24" t="s">
        <v>143</v>
      </c>
      <c r="I302" s="25"/>
      <c r="J302" s="26" t="s">
        <v>338</v>
      </c>
    </row>
    <row r="303" spans="1:10" ht="11" customHeight="1" x14ac:dyDescent="0.25">
      <c r="A303" s="13" t="s">
        <v>406</v>
      </c>
      <c r="B303" s="33" t="s">
        <v>25</v>
      </c>
      <c r="C303" s="28" t="s">
        <v>1435</v>
      </c>
      <c r="D303" s="24" t="str">
        <f>HYPERLINK("https://agenda.liternet.ro/cronici/ceamaifericitafatadinlume.html","Cea mai fericită fată din lume *)")</f>
        <v>Cea mai fericită fată din lume *)</v>
      </c>
      <c r="E303" s="24"/>
      <c r="F303" s="24" t="s">
        <v>1210</v>
      </c>
      <c r="G303" s="24" t="s">
        <v>1212</v>
      </c>
      <c r="H303" s="24" t="s">
        <v>111</v>
      </c>
      <c r="I303" s="25"/>
      <c r="J303" s="26" t="s">
        <v>566</v>
      </c>
    </row>
    <row r="304" spans="1:10" ht="11" hidden="1" customHeight="1" outlineLevel="1" x14ac:dyDescent="0.25">
      <c r="A304" s="13" t="s">
        <v>401</v>
      </c>
      <c r="B304" s="33" t="s">
        <v>24</v>
      </c>
      <c r="C304" s="28" t="s">
        <v>232</v>
      </c>
      <c r="D304" s="24" t="s">
        <v>1115</v>
      </c>
      <c r="E304" s="24"/>
      <c r="F304" s="24" t="s">
        <v>1116</v>
      </c>
      <c r="G304" s="24" t="s">
        <v>1117</v>
      </c>
      <c r="H304" s="24" t="s">
        <v>99</v>
      </c>
      <c r="I304" s="25"/>
      <c r="J304" s="26" t="s">
        <v>338</v>
      </c>
    </row>
    <row r="305" spans="1:10" ht="11" hidden="1" customHeight="1" outlineLevel="1" x14ac:dyDescent="0.25">
      <c r="A305" s="13" t="s">
        <v>401</v>
      </c>
      <c r="B305" s="33" t="s">
        <v>24</v>
      </c>
      <c r="C305" s="28" t="s">
        <v>154</v>
      </c>
      <c r="D305" s="24" t="s">
        <v>788</v>
      </c>
      <c r="E305" s="24"/>
      <c r="F305" s="24" t="s">
        <v>789</v>
      </c>
      <c r="G305" s="24" t="s">
        <v>790</v>
      </c>
      <c r="H305" s="24" t="s">
        <v>162</v>
      </c>
      <c r="I305" s="25"/>
      <c r="J305" s="26" t="s">
        <v>338</v>
      </c>
    </row>
    <row r="306" spans="1:10" ht="11" hidden="1" customHeight="1" outlineLevel="1" x14ac:dyDescent="0.25">
      <c r="A306" s="13" t="s">
        <v>401</v>
      </c>
      <c r="B306" s="33" t="s">
        <v>24</v>
      </c>
      <c r="C306" s="28" t="s">
        <v>154</v>
      </c>
      <c r="D306" s="24" t="s">
        <v>1106</v>
      </c>
      <c r="E306" s="24"/>
      <c r="F306" s="24" t="s">
        <v>1107</v>
      </c>
      <c r="G306" s="24" t="s">
        <v>1108</v>
      </c>
      <c r="H306" s="24" t="s">
        <v>219</v>
      </c>
      <c r="I306" s="25"/>
      <c r="J306" s="26" t="s">
        <v>566</v>
      </c>
    </row>
    <row r="307" spans="1:10" ht="11" hidden="1" customHeight="1" outlineLevel="1" x14ac:dyDescent="0.25">
      <c r="A307" s="13" t="s">
        <v>401</v>
      </c>
      <c r="B307" s="33" t="s">
        <v>24</v>
      </c>
      <c r="C307" s="28" t="s">
        <v>100</v>
      </c>
      <c r="D307" s="24" t="str">
        <f>HYPERLINK("https://agenda.liternet.ro/cronici/masterandcommander.html","Master &amp; Commander: the Far Side of the World *)")</f>
        <v>Master &amp; Commander: the Far Side of the World *)</v>
      </c>
      <c r="E307" s="24"/>
      <c r="F307" s="24" t="s">
        <v>1124</v>
      </c>
      <c r="G307" s="24" t="s">
        <v>1125</v>
      </c>
      <c r="H307" s="24" t="s">
        <v>143</v>
      </c>
      <c r="I307" s="25"/>
      <c r="J307" s="26" t="s">
        <v>603</v>
      </c>
    </row>
    <row r="308" spans="1:10" ht="11" hidden="1" customHeight="1" outlineLevel="1" x14ac:dyDescent="0.25">
      <c r="A308" s="13" t="s">
        <v>401</v>
      </c>
      <c r="B308" s="33" t="s">
        <v>24</v>
      </c>
      <c r="C308" s="28" t="s">
        <v>227</v>
      </c>
      <c r="D308" s="24" t="s">
        <v>1089</v>
      </c>
      <c r="E308" s="24"/>
      <c r="F308" s="24" t="s">
        <v>1090</v>
      </c>
      <c r="G308" s="24" t="s">
        <v>1091</v>
      </c>
      <c r="H308" s="24" t="s">
        <v>77</v>
      </c>
      <c r="I308" s="25"/>
      <c r="J308" s="26" t="s">
        <v>338</v>
      </c>
    </row>
    <row r="309" spans="1:10" ht="11" hidden="1" customHeight="1" outlineLevel="1" x14ac:dyDescent="0.25">
      <c r="A309" s="13" t="s">
        <v>401</v>
      </c>
      <c r="B309" s="33" t="s">
        <v>24</v>
      </c>
      <c r="C309" s="28" t="s">
        <v>230</v>
      </c>
      <c r="D309" s="24" t="str">
        <f>HYPERLINK("https://agenda.liternet.ro/cronici/red2.html","Red 2 *)")</f>
        <v>Red 2 *)</v>
      </c>
      <c r="E309" s="24"/>
      <c r="F309" s="24" t="s">
        <v>1095</v>
      </c>
      <c r="G309" s="24" t="s">
        <v>1096</v>
      </c>
      <c r="H309" s="24" t="s">
        <v>166</v>
      </c>
      <c r="I309" s="25"/>
      <c r="J309" s="26" t="s">
        <v>338</v>
      </c>
    </row>
    <row r="310" spans="1:10" ht="11" hidden="1" customHeight="1" outlineLevel="1" x14ac:dyDescent="0.25">
      <c r="A310" s="13" t="s">
        <v>401</v>
      </c>
      <c r="B310" s="33" t="s">
        <v>24</v>
      </c>
      <c r="C310" s="28" t="s">
        <v>230</v>
      </c>
      <c r="D310" s="24" t="s">
        <v>1213</v>
      </c>
      <c r="E310" s="24"/>
      <c r="F310" s="24" t="s">
        <v>1214</v>
      </c>
      <c r="G310" s="24" t="s">
        <v>1215</v>
      </c>
      <c r="H310" s="24" t="s">
        <v>111</v>
      </c>
      <c r="I310" s="25"/>
      <c r="J310" s="26" t="s">
        <v>338</v>
      </c>
    </row>
    <row r="311" spans="1:10" ht="11" hidden="1" customHeight="1" outlineLevel="1" x14ac:dyDescent="0.25">
      <c r="A311" s="13" t="s">
        <v>401</v>
      </c>
      <c r="B311" s="33" t="s">
        <v>24</v>
      </c>
      <c r="C311" s="28" t="s">
        <v>110</v>
      </c>
      <c r="D311" s="24" t="s">
        <v>1080</v>
      </c>
      <c r="E311" s="24"/>
      <c r="F311" s="24" t="s">
        <v>1081</v>
      </c>
      <c r="G311" s="24" t="s">
        <v>1082</v>
      </c>
      <c r="H311" s="24" t="s">
        <v>95</v>
      </c>
      <c r="I311" s="25"/>
      <c r="J311" s="26" t="s">
        <v>338</v>
      </c>
    </row>
    <row r="312" spans="1:10" ht="11" hidden="1" customHeight="1" outlineLevel="1" x14ac:dyDescent="0.25">
      <c r="A312" s="13" t="s">
        <v>401</v>
      </c>
      <c r="B312" s="33" t="s">
        <v>24</v>
      </c>
      <c r="C312" s="28" t="s">
        <v>233</v>
      </c>
      <c r="D312" s="24" t="s">
        <v>1118</v>
      </c>
      <c r="E312" s="24"/>
      <c r="F312" s="24" t="s">
        <v>1119</v>
      </c>
      <c r="G312" s="24" t="s">
        <v>1120</v>
      </c>
      <c r="H312" s="24" t="s">
        <v>99</v>
      </c>
      <c r="I312" s="25"/>
      <c r="J312" s="26" t="s">
        <v>338</v>
      </c>
    </row>
    <row r="313" spans="1:10" ht="11" hidden="1" customHeight="1" outlineLevel="1" x14ac:dyDescent="0.25">
      <c r="A313" s="13" t="s">
        <v>401</v>
      </c>
      <c r="B313" s="33" t="s">
        <v>24</v>
      </c>
      <c r="C313" s="28" t="s">
        <v>26</v>
      </c>
      <c r="D313" s="24" t="str">
        <f>HYPERLINK("https://agenda.liternet.ro/cronici/captainphillips.html","Captain Phillips *)")</f>
        <v>Captain Phillips *)</v>
      </c>
      <c r="E313" s="24"/>
      <c r="F313" s="24" t="s">
        <v>712</v>
      </c>
      <c r="G313" s="24" t="s">
        <v>1037</v>
      </c>
      <c r="H313" s="24" t="s">
        <v>219</v>
      </c>
      <c r="I313" s="25"/>
      <c r="J313" s="26" t="s">
        <v>338</v>
      </c>
    </row>
    <row r="314" spans="1:10" ht="11" hidden="1" customHeight="1" outlineLevel="1" x14ac:dyDescent="0.25">
      <c r="A314" s="13" t="s">
        <v>401</v>
      </c>
      <c r="B314" s="33" t="s">
        <v>24</v>
      </c>
      <c r="C314" s="28" t="s">
        <v>244</v>
      </c>
      <c r="D314" s="24" t="s">
        <v>1216</v>
      </c>
      <c r="E314" s="24"/>
      <c r="F314" s="24" t="s">
        <v>1214</v>
      </c>
      <c r="G314" s="24" t="s">
        <v>1217</v>
      </c>
      <c r="H314" s="24" t="s">
        <v>111</v>
      </c>
      <c r="I314" s="25"/>
      <c r="J314" s="26" t="s">
        <v>338</v>
      </c>
    </row>
    <row r="315" spans="1:10" ht="11" hidden="1" customHeight="1" outlineLevel="1" x14ac:dyDescent="0.25">
      <c r="A315" s="13" t="s">
        <v>401</v>
      </c>
      <c r="B315" s="33" t="s">
        <v>24</v>
      </c>
      <c r="C315" s="28" t="s">
        <v>94</v>
      </c>
      <c r="D315" s="24" t="str">
        <f>HYPERLINK("https://agenda.liternet.ro/cronici/paycheck.html","Paycheck *)")</f>
        <v>Paycheck *)</v>
      </c>
      <c r="E315" s="24"/>
      <c r="F315" s="24" t="s">
        <v>1073</v>
      </c>
      <c r="G315" s="24" t="s">
        <v>1074</v>
      </c>
      <c r="H315" s="24" t="s">
        <v>225</v>
      </c>
      <c r="I315" s="25"/>
      <c r="J315" s="26" t="s">
        <v>338</v>
      </c>
    </row>
    <row r="316" spans="1:10" ht="11" hidden="1" customHeight="1" outlineLevel="1" x14ac:dyDescent="0.25">
      <c r="A316" s="13" t="s">
        <v>401</v>
      </c>
      <c r="B316" s="33" t="s">
        <v>24</v>
      </c>
      <c r="C316" s="28" t="s">
        <v>94</v>
      </c>
      <c r="D316" s="24" t="s">
        <v>1103</v>
      </c>
      <c r="E316" s="24"/>
      <c r="F316" s="24" t="s">
        <v>1104</v>
      </c>
      <c r="G316" s="24" t="s">
        <v>1105</v>
      </c>
      <c r="H316" s="24" t="s">
        <v>225</v>
      </c>
      <c r="I316" s="25"/>
      <c r="J316" s="26" t="s">
        <v>338</v>
      </c>
    </row>
    <row r="317" spans="1:10" ht="11" hidden="1" customHeight="1" outlineLevel="1" x14ac:dyDescent="0.25">
      <c r="A317" s="13" t="s">
        <v>401</v>
      </c>
      <c r="B317" s="33" t="s">
        <v>24</v>
      </c>
      <c r="C317" s="28" t="s">
        <v>205</v>
      </c>
      <c r="D317" s="24" t="s">
        <v>1075</v>
      </c>
      <c r="E317" s="24"/>
      <c r="F317" s="24" t="s">
        <v>1076</v>
      </c>
      <c r="G317" s="24" t="s">
        <v>1077</v>
      </c>
      <c r="H317" s="24" t="s">
        <v>204</v>
      </c>
      <c r="I317" s="25"/>
      <c r="J317" s="26" t="s">
        <v>338</v>
      </c>
    </row>
    <row r="318" spans="1:10" ht="11" hidden="1" customHeight="1" outlineLevel="1" x14ac:dyDescent="0.25">
      <c r="A318" s="13" t="s">
        <v>401</v>
      </c>
      <c r="B318" s="33" t="s">
        <v>24</v>
      </c>
      <c r="C318" s="28" t="s">
        <v>32</v>
      </c>
      <c r="D318" s="24" t="str">
        <f>HYPERLINK("https://agenda.liternet.ro/cronici/stoker.html","Stoker *)")</f>
        <v>Stoker *)</v>
      </c>
      <c r="E318" s="24"/>
      <c r="F318" s="24" t="s">
        <v>708</v>
      </c>
      <c r="G318" s="24" t="s">
        <v>709</v>
      </c>
      <c r="H318" s="24" t="s">
        <v>99</v>
      </c>
      <c r="I318" s="25"/>
      <c r="J318" s="26" t="s">
        <v>338</v>
      </c>
    </row>
    <row r="319" spans="1:10" ht="11" hidden="1" customHeight="1" outlineLevel="1" x14ac:dyDescent="0.25">
      <c r="A319" s="13" t="s">
        <v>401</v>
      </c>
      <c r="B319" s="27" t="s">
        <v>24</v>
      </c>
      <c r="C319" s="28" t="s">
        <v>91</v>
      </c>
      <c r="D319" s="24" t="s">
        <v>576</v>
      </c>
      <c r="E319" s="24"/>
      <c r="F319" s="24" t="s">
        <v>577</v>
      </c>
      <c r="G319" s="24" t="s">
        <v>578</v>
      </c>
      <c r="H319" s="24" t="s">
        <v>87</v>
      </c>
      <c r="I319" s="25"/>
      <c r="J319" s="26" t="s">
        <v>338</v>
      </c>
    </row>
    <row r="320" spans="1:10" ht="11" hidden="1" customHeight="1" outlineLevel="1" x14ac:dyDescent="0.25">
      <c r="A320" s="13" t="s">
        <v>401</v>
      </c>
      <c r="B320" s="33" t="s">
        <v>24</v>
      </c>
      <c r="C320" s="28" t="s">
        <v>149</v>
      </c>
      <c r="D320" s="24" t="s">
        <v>607</v>
      </c>
      <c r="E320" s="24"/>
      <c r="F320" s="24" t="s">
        <v>608</v>
      </c>
      <c r="G320" s="24" t="s">
        <v>609</v>
      </c>
      <c r="H320" s="24" t="s">
        <v>143</v>
      </c>
      <c r="I320" s="25"/>
      <c r="J320" s="26" t="s">
        <v>338</v>
      </c>
    </row>
    <row r="321" spans="1:10" ht="11" hidden="1" customHeight="1" outlineLevel="1" x14ac:dyDescent="0.25">
      <c r="A321" s="13" t="s">
        <v>401</v>
      </c>
      <c r="B321" s="27" t="s">
        <v>24</v>
      </c>
      <c r="C321" s="28" t="s">
        <v>92</v>
      </c>
      <c r="D321" s="24" t="s">
        <v>582</v>
      </c>
      <c r="E321" s="24"/>
      <c r="F321" s="24" t="s">
        <v>583</v>
      </c>
      <c r="G321" s="24" t="s">
        <v>584</v>
      </c>
      <c r="H321" s="24" t="s">
        <v>87</v>
      </c>
      <c r="I321" s="25"/>
      <c r="J321" s="26" t="s">
        <v>338</v>
      </c>
    </row>
    <row r="322" spans="1:10" ht="11" hidden="1" customHeight="1" outlineLevel="1" x14ac:dyDescent="0.25">
      <c r="A322" s="13" t="s">
        <v>401</v>
      </c>
      <c r="B322" s="33" t="s">
        <v>24</v>
      </c>
      <c r="C322" s="28" t="s">
        <v>231</v>
      </c>
      <c r="D322" s="24" t="s">
        <v>1097</v>
      </c>
      <c r="E322" s="24"/>
      <c r="F322" s="24" t="s">
        <v>1098</v>
      </c>
      <c r="G322" s="24" t="s">
        <v>1099</v>
      </c>
      <c r="H322" s="24" t="s">
        <v>166</v>
      </c>
      <c r="I322" s="25"/>
      <c r="J322" s="26" t="s">
        <v>338</v>
      </c>
    </row>
    <row r="323" spans="1:10" ht="11" hidden="1" customHeight="1" outlineLevel="1" x14ac:dyDescent="0.25">
      <c r="A323" s="13" t="s">
        <v>401</v>
      </c>
      <c r="B323" s="33" t="s">
        <v>24</v>
      </c>
      <c r="C323" s="28" t="s">
        <v>76</v>
      </c>
      <c r="D323" s="24" t="s">
        <v>955</v>
      </c>
      <c r="E323" s="24"/>
      <c r="F323" s="24" t="s">
        <v>956</v>
      </c>
      <c r="G323" s="24" t="s">
        <v>957</v>
      </c>
      <c r="H323" s="24" t="s">
        <v>175</v>
      </c>
      <c r="I323" s="25"/>
      <c r="J323" s="26" t="s">
        <v>338</v>
      </c>
    </row>
    <row r="324" spans="1:10" ht="11" hidden="1" customHeight="1" outlineLevel="1" x14ac:dyDescent="0.25">
      <c r="A324" s="13" t="s">
        <v>401</v>
      </c>
      <c r="B324" s="33" t="s">
        <v>24</v>
      </c>
      <c r="C324" s="28" t="s">
        <v>76</v>
      </c>
      <c r="D324" s="24" t="s">
        <v>1112</v>
      </c>
      <c r="E324" s="24"/>
      <c r="F324" s="24" t="s">
        <v>1113</v>
      </c>
      <c r="G324" s="24" t="s">
        <v>1114</v>
      </c>
      <c r="H324" s="24" t="s">
        <v>101</v>
      </c>
      <c r="I324" s="25"/>
      <c r="J324" s="26" t="s">
        <v>338</v>
      </c>
    </row>
    <row r="325" spans="1:10" ht="11" hidden="1" customHeight="1" outlineLevel="1" x14ac:dyDescent="0.25">
      <c r="A325" s="13" t="s">
        <v>401</v>
      </c>
      <c r="B325" s="33" t="s">
        <v>24</v>
      </c>
      <c r="C325" s="28" t="s">
        <v>183</v>
      </c>
      <c r="D325" s="24" t="s">
        <v>1083</v>
      </c>
      <c r="E325" s="24"/>
      <c r="F325" s="24" t="s">
        <v>1084</v>
      </c>
      <c r="G325" s="24" t="s">
        <v>1085</v>
      </c>
      <c r="H325" s="24" t="s">
        <v>95</v>
      </c>
      <c r="I325" s="25"/>
      <c r="J325" s="26" t="s">
        <v>338</v>
      </c>
    </row>
    <row r="326" spans="1:10" ht="11" hidden="1" customHeight="1" outlineLevel="1" x14ac:dyDescent="0.25">
      <c r="A326" s="13" t="s">
        <v>401</v>
      </c>
      <c r="B326" s="33" t="s">
        <v>24</v>
      </c>
      <c r="C326" s="28" t="s">
        <v>224</v>
      </c>
      <c r="D326" s="24" t="str">
        <f>HYPERLINK("https://agenda.liternet.ro/cronici/tailorofpanama.html","The Tailor of Panama *)")</f>
        <v>The Tailor of Panama *)</v>
      </c>
      <c r="E326" s="24"/>
      <c r="F326" s="24" t="s">
        <v>1078</v>
      </c>
      <c r="G326" s="24" t="s">
        <v>1079</v>
      </c>
      <c r="H326" s="24" t="s">
        <v>204</v>
      </c>
      <c r="I326" s="25"/>
      <c r="J326" s="26" t="s">
        <v>566</v>
      </c>
    </row>
    <row r="327" spans="1:10" ht="11" hidden="1" customHeight="1" outlineLevel="1" x14ac:dyDescent="0.25">
      <c r="A327" s="13" t="s">
        <v>401</v>
      </c>
      <c r="B327" s="33" t="s">
        <v>24</v>
      </c>
      <c r="C327" s="28" t="s">
        <v>109</v>
      </c>
      <c r="D327" s="24" t="s">
        <v>1127</v>
      </c>
      <c r="E327" s="24"/>
      <c r="F327" s="24" t="s">
        <v>1128</v>
      </c>
      <c r="G327" s="24" t="s">
        <v>1129</v>
      </c>
      <c r="H327" s="24" t="s">
        <v>106</v>
      </c>
      <c r="I327" s="25"/>
      <c r="J327" s="26" t="s">
        <v>566</v>
      </c>
    </row>
    <row r="328" spans="1:10" ht="11" hidden="1" customHeight="1" outlineLevel="1" x14ac:dyDescent="0.25">
      <c r="A328" s="13" t="s">
        <v>401</v>
      </c>
      <c r="B328" s="33" t="s">
        <v>24</v>
      </c>
      <c r="C328" s="28" t="s">
        <v>138</v>
      </c>
      <c r="D328" s="24" t="s">
        <v>1109</v>
      </c>
      <c r="E328" s="24"/>
      <c r="F328" s="24" t="s">
        <v>1110</v>
      </c>
      <c r="G328" s="24" t="s">
        <v>1111</v>
      </c>
      <c r="H328" s="24" t="s">
        <v>219</v>
      </c>
      <c r="I328" s="25"/>
      <c r="J328" s="26" t="s">
        <v>603</v>
      </c>
    </row>
    <row r="329" spans="1:10" ht="11" hidden="1" customHeight="1" outlineLevel="1" x14ac:dyDescent="0.25">
      <c r="A329" s="13" t="s">
        <v>401</v>
      </c>
      <c r="B329" s="27" t="s">
        <v>24</v>
      </c>
      <c r="C329" s="28" t="s">
        <v>93</v>
      </c>
      <c r="D329" s="24" t="s">
        <v>579</v>
      </c>
      <c r="E329" s="24"/>
      <c r="F329" s="24" t="s">
        <v>580</v>
      </c>
      <c r="G329" s="24" t="s">
        <v>581</v>
      </c>
      <c r="H329" s="24" t="s">
        <v>77</v>
      </c>
      <c r="I329" s="25"/>
      <c r="J329" s="26" t="s">
        <v>338</v>
      </c>
    </row>
    <row r="330" spans="1:10" ht="11" hidden="1" customHeight="1" outlineLevel="1" x14ac:dyDescent="0.25">
      <c r="A330" s="13" t="s">
        <v>401</v>
      </c>
      <c r="B330" s="33" t="s">
        <v>24</v>
      </c>
      <c r="C330" s="28" t="s">
        <v>93</v>
      </c>
      <c r="D330" s="24" t="s">
        <v>1100</v>
      </c>
      <c r="E330" s="24"/>
      <c r="F330" s="24" t="s">
        <v>1101</v>
      </c>
      <c r="G330" s="24" t="s">
        <v>1102</v>
      </c>
      <c r="H330" s="24" t="s">
        <v>166</v>
      </c>
      <c r="I330" s="25"/>
      <c r="J330" s="26" t="s">
        <v>338</v>
      </c>
    </row>
    <row r="331" spans="1:10" ht="11" hidden="1" customHeight="1" outlineLevel="1" x14ac:dyDescent="0.25">
      <c r="A331" s="13" t="s">
        <v>401</v>
      </c>
      <c r="B331" s="33" t="s">
        <v>24</v>
      </c>
      <c r="C331" s="28" t="s">
        <v>84</v>
      </c>
      <c r="D331" s="24" t="str">
        <f>HYPERLINK("https://agenda.liternet.ro/cronici/taken.html","Taken *)")</f>
        <v>Taken *)</v>
      </c>
      <c r="E331" s="24"/>
      <c r="F331" s="24" t="s">
        <v>999</v>
      </c>
      <c r="G331" s="24" t="s">
        <v>1000</v>
      </c>
      <c r="H331" s="24" t="s">
        <v>208</v>
      </c>
      <c r="I331" s="25"/>
      <c r="J331" s="26" t="s">
        <v>338</v>
      </c>
    </row>
    <row r="332" spans="1:10" ht="11" hidden="1" customHeight="1" outlineLevel="1" x14ac:dyDescent="0.25">
      <c r="A332" s="13" t="s">
        <v>401</v>
      </c>
      <c r="B332" s="33" t="s">
        <v>24</v>
      </c>
      <c r="C332" s="28" t="s">
        <v>165</v>
      </c>
      <c r="D332" s="24" t="str">
        <f>HYPERLINK("https://agenda.liternet.ro/cronici/worldwarz.html","World War Z *)")</f>
        <v>World War Z *)</v>
      </c>
      <c r="E332" s="24"/>
      <c r="F332" s="24" t="s">
        <v>791</v>
      </c>
      <c r="G332" s="24" t="s">
        <v>792</v>
      </c>
      <c r="H332" s="24" t="s">
        <v>162</v>
      </c>
      <c r="I332" s="25"/>
      <c r="J332" s="26" t="s">
        <v>338</v>
      </c>
    </row>
    <row r="333" spans="1:10" ht="11" hidden="1" customHeight="1" outlineLevel="1" x14ac:dyDescent="0.25">
      <c r="A333" s="13" t="s">
        <v>401</v>
      </c>
      <c r="B333" s="33" t="s">
        <v>24</v>
      </c>
      <c r="C333" s="28" t="s">
        <v>229</v>
      </c>
      <c r="D333" s="24" t="s">
        <v>1086</v>
      </c>
      <c r="E333" s="24"/>
      <c r="F333" s="24" t="s">
        <v>1087</v>
      </c>
      <c r="G333" s="24" t="s">
        <v>1088</v>
      </c>
      <c r="H333" s="24" t="s">
        <v>95</v>
      </c>
      <c r="I333" s="25"/>
      <c r="J333" s="26" t="s">
        <v>338</v>
      </c>
    </row>
    <row r="334" spans="1:10" ht="11" hidden="1" customHeight="1" outlineLevel="1" x14ac:dyDescent="0.25">
      <c r="A334" s="13" t="s">
        <v>401</v>
      </c>
      <c r="B334" s="33" t="s">
        <v>24</v>
      </c>
      <c r="C334" s="28" t="s">
        <v>1436</v>
      </c>
      <c r="D334" s="24" t="s">
        <v>1121</v>
      </c>
      <c r="E334" s="24"/>
      <c r="F334" s="24" t="s">
        <v>1122</v>
      </c>
      <c r="G334" s="24" t="s">
        <v>1123</v>
      </c>
      <c r="H334" s="24" t="s">
        <v>99</v>
      </c>
      <c r="I334" s="25"/>
      <c r="J334" s="26" t="s">
        <v>338</v>
      </c>
    </row>
    <row r="335" spans="1:10" ht="11" hidden="1" customHeight="1" outlineLevel="1" x14ac:dyDescent="0.25">
      <c r="A335" s="13" t="s">
        <v>401</v>
      </c>
      <c r="B335" s="33" t="s">
        <v>24</v>
      </c>
      <c r="C335" s="28" t="s">
        <v>1436</v>
      </c>
      <c r="D335" s="24" t="s">
        <v>234</v>
      </c>
      <c r="E335" s="24"/>
      <c r="F335" s="24" t="s">
        <v>610</v>
      </c>
      <c r="G335" s="24" t="s">
        <v>1126</v>
      </c>
      <c r="H335" s="24" t="s">
        <v>143</v>
      </c>
      <c r="I335" s="25"/>
      <c r="J335" s="26" t="s">
        <v>342</v>
      </c>
    </row>
    <row r="336" spans="1:10" ht="11" hidden="1" customHeight="1" outlineLevel="1" x14ac:dyDescent="0.25">
      <c r="A336" s="13" t="s">
        <v>401</v>
      </c>
      <c r="B336" s="33" t="s">
        <v>24</v>
      </c>
      <c r="C336" s="28" t="s">
        <v>1437</v>
      </c>
      <c r="D336" s="24" t="s">
        <v>1092</v>
      </c>
      <c r="E336" s="24"/>
      <c r="F336" s="24" t="s">
        <v>1093</v>
      </c>
      <c r="G336" s="24" t="s">
        <v>1094</v>
      </c>
      <c r="H336" s="24" t="s">
        <v>77</v>
      </c>
      <c r="I336" s="25"/>
      <c r="J336" s="26" t="s">
        <v>338</v>
      </c>
    </row>
    <row r="337" spans="1:10" ht="11" hidden="1" customHeight="1" outlineLevel="1" x14ac:dyDescent="0.25">
      <c r="A337" s="13" t="s">
        <v>464</v>
      </c>
      <c r="B337" s="33" t="s">
        <v>35</v>
      </c>
      <c r="C337" s="28" t="s">
        <v>185</v>
      </c>
      <c r="D337" s="24" t="str">
        <f>HYPERLINK("https://agenda.liternet.ro/cronici/hiverasokcho.html","Hiver à Sokcho *)")</f>
        <v>Hiver à Sokcho *)</v>
      </c>
      <c r="E337" s="24"/>
      <c r="F337" s="24" t="s">
        <v>1173</v>
      </c>
      <c r="G337" s="24" t="s">
        <v>1174</v>
      </c>
      <c r="H337" s="24" t="s">
        <v>143</v>
      </c>
      <c r="I337" s="25"/>
      <c r="J337" s="26" t="s">
        <v>338</v>
      </c>
    </row>
    <row r="338" spans="1:10" ht="11" hidden="1" customHeight="1" outlineLevel="1" x14ac:dyDescent="0.25">
      <c r="A338" s="13" t="s">
        <v>464</v>
      </c>
      <c r="B338" s="33" t="s">
        <v>35</v>
      </c>
      <c r="C338" s="28" t="s">
        <v>148</v>
      </c>
      <c r="D338" s="24" t="s">
        <v>1165</v>
      </c>
      <c r="E338" s="24"/>
      <c r="F338" s="24" t="s">
        <v>1166</v>
      </c>
      <c r="G338" s="24" t="s">
        <v>1167</v>
      </c>
      <c r="H338" s="24" t="s">
        <v>99</v>
      </c>
      <c r="I338" s="25"/>
      <c r="J338" s="26" t="s">
        <v>338</v>
      </c>
    </row>
    <row r="339" spans="1:10" ht="11" hidden="1" customHeight="1" outlineLevel="1" x14ac:dyDescent="0.25">
      <c r="A339" s="13" t="s">
        <v>464</v>
      </c>
      <c r="B339" s="33" t="s">
        <v>35</v>
      </c>
      <c r="C339" s="28" t="s">
        <v>154</v>
      </c>
      <c r="D339" s="24" t="str">
        <f>HYPERLINK("https://agenda.liternet.ro/cronici/bohemianrhapsody.html","Bohemian Rhapsody *)")</f>
        <v>Bohemian Rhapsody *)</v>
      </c>
      <c r="E339" s="24"/>
      <c r="F339" s="24" t="s">
        <v>874</v>
      </c>
      <c r="G339" s="24" t="s">
        <v>875</v>
      </c>
      <c r="H339" s="24" t="s">
        <v>77</v>
      </c>
      <c r="I339" s="25"/>
      <c r="J339" s="26" t="s">
        <v>338</v>
      </c>
    </row>
    <row r="340" spans="1:10" ht="11" hidden="1" customHeight="1" outlineLevel="1" x14ac:dyDescent="0.25">
      <c r="A340" s="13" t="s">
        <v>464</v>
      </c>
      <c r="B340" s="33" t="s">
        <v>35</v>
      </c>
      <c r="C340" s="28" t="s">
        <v>236</v>
      </c>
      <c r="D340" s="24" t="s">
        <v>1141</v>
      </c>
      <c r="E340" s="24"/>
      <c r="F340" s="24" t="s">
        <v>867</v>
      </c>
      <c r="G340" s="24" t="s">
        <v>1142</v>
      </c>
      <c r="H340" s="24" t="s">
        <v>237</v>
      </c>
      <c r="I340" s="25"/>
      <c r="J340" s="26" t="s">
        <v>338</v>
      </c>
    </row>
    <row r="341" spans="1:10" ht="11" hidden="1" customHeight="1" outlineLevel="1" x14ac:dyDescent="0.25">
      <c r="A341" s="13" t="s">
        <v>464</v>
      </c>
      <c r="B341" s="33" t="s">
        <v>35</v>
      </c>
      <c r="C341" s="28" t="s">
        <v>239</v>
      </c>
      <c r="D341" s="24" t="str">
        <f>HYPERLINK("https://agenda.liternet.ro/cronici/downwithlove.html","Down with Love *)")</f>
        <v>Down with Love *)</v>
      </c>
      <c r="E341" s="24"/>
      <c r="F341" s="24" t="s">
        <v>1145</v>
      </c>
      <c r="G341" s="24" t="s">
        <v>1146</v>
      </c>
      <c r="H341" s="24" t="s">
        <v>95</v>
      </c>
      <c r="I341" s="25"/>
      <c r="J341" s="26" t="s">
        <v>338</v>
      </c>
    </row>
    <row r="342" spans="1:10" ht="11" hidden="1" customHeight="1" outlineLevel="1" x14ac:dyDescent="0.25">
      <c r="A342" s="13" t="s">
        <v>464</v>
      </c>
      <c r="B342" s="33" t="s">
        <v>35</v>
      </c>
      <c r="C342" s="28" t="s">
        <v>96</v>
      </c>
      <c r="D342" s="24" t="s">
        <v>1168</v>
      </c>
      <c r="E342" s="24"/>
      <c r="F342" s="24" t="s">
        <v>1169</v>
      </c>
      <c r="G342" s="24" t="s">
        <v>1170</v>
      </c>
      <c r="H342" s="24" t="s">
        <v>99</v>
      </c>
      <c r="I342" s="25"/>
      <c r="J342" s="26" t="s">
        <v>338</v>
      </c>
    </row>
    <row r="343" spans="1:10" ht="11" hidden="1" customHeight="1" outlineLevel="1" x14ac:dyDescent="0.25">
      <c r="A343" s="13" t="s">
        <v>464</v>
      </c>
      <c r="B343" s="33" t="s">
        <v>35</v>
      </c>
      <c r="C343" s="28" t="s">
        <v>26</v>
      </c>
      <c r="D343" s="24" t="str">
        <f>HYPERLINK("https://agenda.liternet.ro/cronici/terminator3.html","Terminator 3: Rise of the Machines *)")</f>
        <v>Terminator 3: Rise of the Machines *)</v>
      </c>
      <c r="E343" s="24"/>
      <c r="F343" s="24" t="s">
        <v>1150</v>
      </c>
      <c r="G343" s="24" t="s">
        <v>1151</v>
      </c>
      <c r="H343" s="24" t="s">
        <v>162</v>
      </c>
      <c r="I343" s="25"/>
      <c r="J343" s="26" t="s">
        <v>338</v>
      </c>
    </row>
    <row r="344" spans="1:10" ht="11" hidden="1" customHeight="1" outlineLevel="1" x14ac:dyDescent="0.25">
      <c r="A344" s="13" t="s">
        <v>464</v>
      </c>
      <c r="B344" s="33" t="s">
        <v>35</v>
      </c>
      <c r="C344" s="28" t="s">
        <v>26</v>
      </c>
      <c r="D344" s="24" t="s">
        <v>1161</v>
      </c>
      <c r="E344" s="24"/>
      <c r="F344" s="24" t="s">
        <v>1162</v>
      </c>
      <c r="G344" s="24" t="s">
        <v>1163</v>
      </c>
      <c r="H344" s="24" t="s">
        <v>101</v>
      </c>
      <c r="I344" s="25"/>
      <c r="J344" s="26" t="s">
        <v>338</v>
      </c>
    </row>
    <row r="345" spans="1:10" ht="11" hidden="1" customHeight="1" outlineLevel="1" x14ac:dyDescent="0.25">
      <c r="A345" s="13" t="s">
        <v>464</v>
      </c>
      <c r="B345" s="33" t="s">
        <v>35</v>
      </c>
      <c r="C345" s="28" t="s">
        <v>180</v>
      </c>
      <c r="D345" s="24" t="s">
        <v>890</v>
      </c>
      <c r="E345" s="24"/>
      <c r="F345" s="24" t="s">
        <v>877</v>
      </c>
      <c r="G345" s="24" t="s">
        <v>878</v>
      </c>
      <c r="H345" s="24" t="s">
        <v>175</v>
      </c>
      <c r="I345" s="25"/>
      <c r="J345" s="26" t="s">
        <v>338</v>
      </c>
    </row>
    <row r="346" spans="1:10" ht="11" hidden="1" customHeight="1" outlineLevel="1" x14ac:dyDescent="0.25">
      <c r="A346" s="13" t="s">
        <v>464</v>
      </c>
      <c r="B346" s="33" t="s">
        <v>35</v>
      </c>
      <c r="C346" s="28" t="s">
        <v>94</v>
      </c>
      <c r="D346" s="24" t="s">
        <v>588</v>
      </c>
      <c r="E346" s="24"/>
      <c r="F346" s="24" t="s">
        <v>589</v>
      </c>
      <c r="G346" s="24" t="s">
        <v>590</v>
      </c>
      <c r="H346" s="24" t="s">
        <v>95</v>
      </c>
      <c r="I346" s="25"/>
      <c r="J346" s="26" t="s">
        <v>338</v>
      </c>
    </row>
    <row r="347" spans="1:10" ht="11" hidden="1" customHeight="1" outlineLevel="1" x14ac:dyDescent="0.25">
      <c r="A347" s="13" t="s">
        <v>464</v>
      </c>
      <c r="B347" s="33" t="s">
        <v>35</v>
      </c>
      <c r="C347" s="28" t="s">
        <v>94</v>
      </c>
      <c r="D347" s="24" t="str">
        <f>HYPERLINK("https://agenda.liternet.ro/cronici/syriana.html","Syriana *)")</f>
        <v>Syriana *)</v>
      </c>
      <c r="E347" s="24"/>
      <c r="F347" s="24" t="s">
        <v>1155</v>
      </c>
      <c r="G347" s="24" t="s">
        <v>1156</v>
      </c>
      <c r="H347" s="24" t="s">
        <v>225</v>
      </c>
      <c r="I347" s="25"/>
      <c r="J347" s="26" t="s">
        <v>338</v>
      </c>
    </row>
    <row r="348" spans="1:10" ht="11" hidden="1" customHeight="1" outlineLevel="1" x14ac:dyDescent="0.25">
      <c r="A348" s="13" t="s">
        <v>464</v>
      </c>
      <c r="B348" s="33" t="s">
        <v>35</v>
      </c>
      <c r="C348" s="28" t="s">
        <v>235</v>
      </c>
      <c r="D348" s="24" t="s">
        <v>1130</v>
      </c>
      <c r="E348" s="24"/>
      <c r="F348" s="24" t="s">
        <v>1131</v>
      </c>
      <c r="G348" s="24" t="s">
        <v>1132</v>
      </c>
      <c r="H348" s="24" t="s">
        <v>86</v>
      </c>
      <c r="I348" s="25"/>
      <c r="J348" s="26" t="s">
        <v>338</v>
      </c>
    </row>
    <row r="349" spans="1:10" ht="11" hidden="1" customHeight="1" outlineLevel="1" x14ac:dyDescent="0.25">
      <c r="A349" s="13" t="s">
        <v>464</v>
      </c>
      <c r="B349" s="33" t="s">
        <v>35</v>
      </c>
      <c r="C349" s="28" t="s">
        <v>149</v>
      </c>
      <c r="D349" s="24" t="s">
        <v>738</v>
      </c>
      <c r="E349" s="24"/>
      <c r="F349" s="24" t="s">
        <v>739</v>
      </c>
      <c r="G349" s="24" t="s">
        <v>740</v>
      </c>
      <c r="H349" s="24" t="s">
        <v>143</v>
      </c>
      <c r="I349" s="25"/>
      <c r="J349" s="26" t="s">
        <v>338</v>
      </c>
    </row>
    <row r="350" spans="1:10" ht="11" hidden="1" customHeight="1" outlineLevel="1" x14ac:dyDescent="0.25">
      <c r="A350" s="13" t="s">
        <v>464</v>
      </c>
      <c r="B350" s="33" t="s">
        <v>35</v>
      </c>
      <c r="C350" s="28" t="s">
        <v>76</v>
      </c>
      <c r="D350" s="24" t="s">
        <v>1138</v>
      </c>
      <c r="E350" s="24"/>
      <c r="F350" s="24" t="s">
        <v>1139</v>
      </c>
      <c r="G350" s="24" t="s">
        <v>1140</v>
      </c>
      <c r="H350" s="24" t="s">
        <v>201</v>
      </c>
      <c r="I350" s="25"/>
      <c r="J350" s="26" t="s">
        <v>338</v>
      </c>
    </row>
    <row r="351" spans="1:10" ht="11" hidden="1" customHeight="1" outlineLevel="1" x14ac:dyDescent="0.25">
      <c r="A351" s="13" t="s">
        <v>464</v>
      </c>
      <c r="B351" s="33" t="s">
        <v>35</v>
      </c>
      <c r="C351" s="28" t="s">
        <v>76</v>
      </c>
      <c r="D351" s="24" t="str">
        <f>HYPERLINK("https://agenda.liternet.ro/cronici/aprairiehomecompanion.html","A Prairie Home Companion *)")</f>
        <v>A Prairie Home Companion *)</v>
      </c>
      <c r="E351" s="24"/>
      <c r="F351" s="24" t="s">
        <v>1157</v>
      </c>
      <c r="G351" s="24" t="s">
        <v>1158</v>
      </c>
      <c r="H351" s="24" t="s">
        <v>219</v>
      </c>
      <c r="I351" s="25"/>
      <c r="J351" s="26" t="s">
        <v>338</v>
      </c>
    </row>
    <row r="352" spans="1:10" ht="11" hidden="1" customHeight="1" outlineLevel="1" x14ac:dyDescent="0.25">
      <c r="A352" s="13" t="s">
        <v>464</v>
      </c>
      <c r="B352" s="33" t="s">
        <v>35</v>
      </c>
      <c r="C352" s="28" t="s">
        <v>97</v>
      </c>
      <c r="D352" s="24" t="s">
        <v>591</v>
      </c>
      <c r="E352" s="24"/>
      <c r="F352" s="24" t="s">
        <v>592</v>
      </c>
      <c r="G352" s="24" t="s">
        <v>593</v>
      </c>
      <c r="H352" s="24" t="s">
        <v>77</v>
      </c>
      <c r="I352" s="25"/>
      <c r="J352" s="26" t="s">
        <v>338</v>
      </c>
    </row>
    <row r="353" spans="1:10" ht="11" hidden="1" customHeight="1" outlineLevel="1" x14ac:dyDescent="0.25">
      <c r="A353" s="13" t="s">
        <v>464</v>
      </c>
      <c r="B353" s="33" t="s">
        <v>35</v>
      </c>
      <c r="C353" s="28" t="s">
        <v>240</v>
      </c>
      <c r="D353" s="24" t="s">
        <v>1152</v>
      </c>
      <c r="E353" s="24"/>
      <c r="F353" s="24" t="s">
        <v>1153</v>
      </c>
      <c r="G353" s="24" t="s">
        <v>1154</v>
      </c>
      <c r="H353" s="24" t="s">
        <v>162</v>
      </c>
      <c r="I353" s="25"/>
      <c r="J353" s="26" t="s">
        <v>338</v>
      </c>
    </row>
    <row r="354" spans="1:10" ht="11" hidden="1" customHeight="1" outlineLevel="1" x14ac:dyDescent="0.25">
      <c r="A354" s="13" t="s">
        <v>464</v>
      </c>
      <c r="B354" s="33" t="s">
        <v>35</v>
      </c>
      <c r="C354" s="28" t="s">
        <v>224</v>
      </c>
      <c r="D354" s="24" t="str">
        <f>HYPERLINK("https://agenda.liternet.ro/cronici/1917.html","1917 *)")</f>
        <v>1917 *)</v>
      </c>
      <c r="E354" s="24"/>
      <c r="F354" s="24" t="s">
        <v>1136</v>
      </c>
      <c r="G354" s="24" t="s">
        <v>1137</v>
      </c>
      <c r="H354" s="24" t="s">
        <v>204</v>
      </c>
      <c r="I354" s="25"/>
      <c r="J354" s="26" t="s">
        <v>338</v>
      </c>
    </row>
    <row r="355" spans="1:10" ht="11" hidden="1" customHeight="1" outlineLevel="1" x14ac:dyDescent="0.25">
      <c r="A355" s="13" t="s">
        <v>464</v>
      </c>
      <c r="B355" s="33" t="s">
        <v>35</v>
      </c>
      <c r="C355" s="28" t="s">
        <v>109</v>
      </c>
      <c r="D355" s="24" t="str">
        <f>HYPERLINK("https://agenda.liternet.ro/cronici/rush.html","Rush *)")</f>
        <v>Rush *)</v>
      </c>
      <c r="E355" s="24"/>
      <c r="F355" s="24" t="s">
        <v>1218</v>
      </c>
      <c r="G355" s="24" t="s">
        <v>1219</v>
      </c>
      <c r="H355" s="24" t="s">
        <v>106</v>
      </c>
      <c r="I355" s="25"/>
      <c r="J355" s="26" t="s">
        <v>338</v>
      </c>
    </row>
    <row r="356" spans="1:10" ht="11" hidden="1" customHeight="1" outlineLevel="1" x14ac:dyDescent="0.25">
      <c r="A356" s="13" t="s">
        <v>464</v>
      </c>
      <c r="B356" s="33" t="s">
        <v>35</v>
      </c>
      <c r="C356" s="28" t="s">
        <v>138</v>
      </c>
      <c r="D356" s="24" t="s">
        <v>1070</v>
      </c>
      <c r="E356" s="24"/>
      <c r="F356" s="24" t="s">
        <v>1071</v>
      </c>
      <c r="G356" s="24" t="s">
        <v>1072</v>
      </c>
      <c r="H356" s="24" t="s">
        <v>225</v>
      </c>
      <c r="I356" s="25"/>
      <c r="J356" s="26" t="s">
        <v>338</v>
      </c>
    </row>
    <row r="357" spans="1:10" ht="11" hidden="1" customHeight="1" outlineLevel="1" x14ac:dyDescent="0.25">
      <c r="A357" s="13" t="s">
        <v>464</v>
      </c>
      <c r="B357" s="33" t="s">
        <v>35</v>
      </c>
      <c r="C357" s="28" t="s">
        <v>138</v>
      </c>
      <c r="D357" s="24" t="str">
        <f>HYPERLINK("https://agenda.liternet.ro/cronici/slumdogmillionaire.html","Slumdog Millionaire *)")</f>
        <v>Slumdog Millionaire *)</v>
      </c>
      <c r="E357" s="24"/>
      <c r="F357" s="24" t="s">
        <v>895</v>
      </c>
      <c r="G357" s="24" t="s">
        <v>1175</v>
      </c>
      <c r="H357" s="24" t="s">
        <v>143</v>
      </c>
      <c r="I357" s="25"/>
      <c r="J357" s="26" t="s">
        <v>603</v>
      </c>
    </row>
    <row r="358" spans="1:10" ht="11" hidden="1" customHeight="1" outlineLevel="1" x14ac:dyDescent="0.25">
      <c r="A358" s="13" t="s">
        <v>464</v>
      </c>
      <c r="B358" s="33" t="s">
        <v>35</v>
      </c>
      <c r="C358" s="28" t="s">
        <v>238</v>
      </c>
      <c r="D358" s="24" t="str">
        <f>HYPERLINK("https://agenda.liternet.ro/cronici/parthenope.html","Parthenope *)")</f>
        <v>Parthenope *)</v>
      </c>
      <c r="E358" s="24"/>
      <c r="F358" s="24" t="s">
        <v>1143</v>
      </c>
      <c r="G358" s="24" t="s">
        <v>1144</v>
      </c>
      <c r="H358" s="24" t="s">
        <v>175</v>
      </c>
      <c r="I358" s="25"/>
      <c r="J358" s="26" t="s">
        <v>338</v>
      </c>
    </row>
    <row r="359" spans="1:10" ht="11" hidden="1" customHeight="1" outlineLevel="1" x14ac:dyDescent="0.25">
      <c r="A359" s="13" t="s">
        <v>464</v>
      </c>
      <c r="B359" s="33" t="s">
        <v>35</v>
      </c>
      <c r="C359" s="28" t="s">
        <v>241</v>
      </c>
      <c r="D359" s="24" t="str">
        <f>HYPERLINK("https://agenda.liternet.ro/cronici/lobster.html","The Lobster *)")</f>
        <v>The Lobster *)</v>
      </c>
      <c r="E359" s="24"/>
      <c r="F359" s="24" t="s">
        <v>1171</v>
      </c>
      <c r="G359" s="24" t="s">
        <v>1172</v>
      </c>
      <c r="H359" s="24" t="s">
        <v>99</v>
      </c>
      <c r="I359" s="25"/>
      <c r="J359" s="26" t="s">
        <v>342</v>
      </c>
    </row>
    <row r="360" spans="1:10" ht="11" hidden="1" customHeight="1" outlineLevel="1" x14ac:dyDescent="0.25">
      <c r="A360" s="13" t="s">
        <v>464</v>
      </c>
      <c r="B360" s="33" t="s">
        <v>35</v>
      </c>
      <c r="C360" s="28" t="s">
        <v>107</v>
      </c>
      <c r="D360" s="24" t="s">
        <v>1133</v>
      </c>
      <c r="E360" s="24"/>
      <c r="F360" s="24" t="s">
        <v>1134</v>
      </c>
      <c r="G360" s="24" t="s">
        <v>1135</v>
      </c>
      <c r="H360" s="24" t="s">
        <v>208</v>
      </c>
      <c r="I360" s="25"/>
      <c r="J360" s="26" t="s">
        <v>338</v>
      </c>
    </row>
    <row r="361" spans="1:10" ht="11" hidden="1" customHeight="1" outlineLevel="1" x14ac:dyDescent="0.25">
      <c r="A361" s="13" t="s">
        <v>464</v>
      </c>
      <c r="B361" s="33" t="s">
        <v>35</v>
      </c>
      <c r="C361" s="28" t="s">
        <v>1438</v>
      </c>
      <c r="D361" s="24" t="s">
        <v>1159</v>
      </c>
      <c r="E361" s="24"/>
      <c r="F361" s="24" t="s">
        <v>956</v>
      </c>
      <c r="G361" s="24" t="s">
        <v>1160</v>
      </c>
      <c r="H361" s="24" t="s">
        <v>219</v>
      </c>
      <c r="I361" s="25"/>
      <c r="J361" s="26" t="s">
        <v>338</v>
      </c>
    </row>
    <row r="362" spans="1:10" ht="11" hidden="1" customHeight="1" outlineLevel="1" x14ac:dyDescent="0.25">
      <c r="A362" s="13" t="s">
        <v>464</v>
      </c>
      <c r="B362" s="33" t="s">
        <v>35</v>
      </c>
      <c r="C362" s="28" t="s">
        <v>1439</v>
      </c>
      <c r="D362" s="24" t="str">
        <f>HYPERLINK("https://agenda.liternet.ro/cronici/minorityreport.html","Minority Report *)")</f>
        <v>Minority Report *)</v>
      </c>
      <c r="E362" s="24"/>
      <c r="F362" s="24" t="s">
        <v>610</v>
      </c>
      <c r="G362" s="24" t="s">
        <v>1164</v>
      </c>
      <c r="H362" s="24" t="s">
        <v>101</v>
      </c>
      <c r="I362" s="25"/>
      <c r="J362" s="26" t="s">
        <v>342</v>
      </c>
    </row>
    <row r="363" spans="1:10" ht="11" hidden="1" customHeight="1" outlineLevel="1" x14ac:dyDescent="0.25">
      <c r="A363" s="13" t="s">
        <v>464</v>
      </c>
      <c r="B363" s="33" t="s">
        <v>35</v>
      </c>
      <c r="C363" s="28" t="s">
        <v>1440</v>
      </c>
      <c r="D363" s="24" t="s">
        <v>1147</v>
      </c>
      <c r="E363" s="24"/>
      <c r="F363" s="24" t="s">
        <v>1148</v>
      </c>
      <c r="G363" s="24" t="s">
        <v>1149</v>
      </c>
      <c r="H363" s="24" t="s">
        <v>163</v>
      </c>
      <c r="I363" s="25"/>
      <c r="J363" s="26" t="s">
        <v>338</v>
      </c>
    </row>
    <row r="364" spans="1:10" ht="11" hidden="1" customHeight="1" outlineLevel="1" x14ac:dyDescent="0.25">
      <c r="A364" s="13" t="s">
        <v>464</v>
      </c>
      <c r="B364" s="33" t="s">
        <v>35</v>
      </c>
      <c r="C364" s="28" t="s">
        <v>1444</v>
      </c>
      <c r="D364" s="24" t="s">
        <v>1046</v>
      </c>
      <c r="E364" s="24"/>
      <c r="F364" s="24" t="s">
        <v>1047</v>
      </c>
      <c r="G364" s="24" t="s">
        <v>1048</v>
      </c>
      <c r="H364" s="24" t="s">
        <v>225</v>
      </c>
      <c r="I364" s="25"/>
      <c r="J364" s="26" t="s">
        <v>342</v>
      </c>
    </row>
    <row r="365" spans="1:10" ht="11" hidden="1" customHeight="1" outlineLevel="1" x14ac:dyDescent="0.25">
      <c r="A365" s="13" t="s">
        <v>374</v>
      </c>
      <c r="B365" s="33" t="s">
        <v>19</v>
      </c>
      <c r="C365" s="28" t="s">
        <v>218</v>
      </c>
      <c r="D365" s="24" t="s">
        <v>1182</v>
      </c>
      <c r="E365" s="24"/>
      <c r="F365" s="24" t="s">
        <v>1183</v>
      </c>
      <c r="G365" s="24" t="s">
        <v>1184</v>
      </c>
      <c r="H365" s="24" t="s">
        <v>95</v>
      </c>
      <c r="I365" s="25"/>
      <c r="J365" s="26" t="s">
        <v>338</v>
      </c>
    </row>
    <row r="366" spans="1:10" ht="11" hidden="1" customHeight="1" outlineLevel="1" x14ac:dyDescent="0.25">
      <c r="A366" s="13" t="s">
        <v>374</v>
      </c>
      <c r="B366" s="33" t="s">
        <v>19</v>
      </c>
      <c r="C366" s="28" t="s">
        <v>245</v>
      </c>
      <c r="D366" s="24" t="s">
        <v>1226</v>
      </c>
      <c r="E366" s="24"/>
      <c r="F366" s="24" t="s">
        <v>1227</v>
      </c>
      <c r="G366" s="24" t="s">
        <v>1228</v>
      </c>
      <c r="H366" s="24" t="s">
        <v>99</v>
      </c>
      <c r="I366" s="25"/>
      <c r="J366" s="26" t="s">
        <v>338</v>
      </c>
    </row>
    <row r="367" spans="1:10" ht="11" hidden="1" customHeight="1" outlineLevel="1" x14ac:dyDescent="0.25">
      <c r="A367" s="13" t="s">
        <v>374</v>
      </c>
      <c r="B367" s="33" t="s">
        <v>19</v>
      </c>
      <c r="C367" s="28" t="s">
        <v>113</v>
      </c>
      <c r="D367" s="24" t="s">
        <v>1220</v>
      </c>
      <c r="E367" s="24"/>
      <c r="F367" s="24" t="s">
        <v>1221</v>
      </c>
      <c r="G367" s="24" t="s">
        <v>1222</v>
      </c>
      <c r="H367" s="24" t="s">
        <v>166</v>
      </c>
      <c r="I367" s="25"/>
      <c r="J367" s="26" t="s">
        <v>338</v>
      </c>
    </row>
    <row r="368" spans="1:10" ht="11" hidden="1" customHeight="1" outlineLevel="1" x14ac:dyDescent="0.25">
      <c r="A368" s="13" t="s">
        <v>374</v>
      </c>
      <c r="B368" s="33" t="s">
        <v>19</v>
      </c>
      <c r="C368" s="28" t="s">
        <v>156</v>
      </c>
      <c r="D368" s="24" t="s">
        <v>1204</v>
      </c>
      <c r="E368" s="24"/>
      <c r="F368" s="24" t="s">
        <v>1205</v>
      </c>
      <c r="G368" s="24" t="s">
        <v>1206</v>
      </c>
      <c r="H368" s="24" t="s">
        <v>101</v>
      </c>
      <c r="I368" s="25"/>
      <c r="J368" s="26" t="s">
        <v>338</v>
      </c>
    </row>
    <row r="369" spans="1:10" ht="11" hidden="1" customHeight="1" outlineLevel="1" x14ac:dyDescent="0.25">
      <c r="A369" s="13" t="s">
        <v>374</v>
      </c>
      <c r="B369" s="33" t="s">
        <v>19</v>
      </c>
      <c r="C369" s="28" t="s">
        <v>156</v>
      </c>
      <c r="D369" s="24" t="s">
        <v>1233</v>
      </c>
      <c r="E369" s="24"/>
      <c r="F369" s="24" t="s">
        <v>1234</v>
      </c>
      <c r="G369" s="24" t="s">
        <v>1235</v>
      </c>
      <c r="H369" s="24" t="s">
        <v>143</v>
      </c>
      <c r="I369" s="25"/>
      <c r="J369" s="26" t="s">
        <v>338</v>
      </c>
    </row>
    <row r="370" spans="1:10" ht="11" hidden="1" customHeight="1" outlineLevel="1" x14ac:dyDescent="0.25">
      <c r="A370" s="13" t="s">
        <v>374</v>
      </c>
      <c r="B370" s="33" t="s">
        <v>19</v>
      </c>
      <c r="C370" s="28" t="s">
        <v>242</v>
      </c>
      <c r="D370" s="24" t="str">
        <f>HYPERLINK("https://agenda.liternet.ro/cronici/spiderman2.html","Spider-Man 2 *)")</f>
        <v>Spider-Man 2 *)</v>
      </c>
      <c r="E370" s="24"/>
      <c r="F370" s="24" t="s">
        <v>867</v>
      </c>
      <c r="G370" s="24" t="s">
        <v>1181</v>
      </c>
      <c r="H370" s="24" t="s">
        <v>237</v>
      </c>
      <c r="I370" s="25"/>
      <c r="J370" s="26" t="s">
        <v>338</v>
      </c>
    </row>
    <row r="371" spans="1:10" ht="11" hidden="1" customHeight="1" outlineLevel="1" x14ac:dyDescent="0.25">
      <c r="A371" s="13" t="s">
        <v>374</v>
      </c>
      <c r="B371" s="33" t="s">
        <v>19</v>
      </c>
      <c r="C371" s="28" t="s">
        <v>28</v>
      </c>
      <c r="D371" s="24" t="str">
        <f>HYPERLINK("https://agenda.liternet.ro/cronici/creator.html","The Creator *)")</f>
        <v>The Creator *)</v>
      </c>
      <c r="E371" s="24"/>
      <c r="F371" s="24" t="s">
        <v>932</v>
      </c>
      <c r="G371" s="24" t="s">
        <v>933</v>
      </c>
      <c r="H371" s="24" t="s">
        <v>77</v>
      </c>
      <c r="I371" s="25"/>
      <c r="J371" s="26" t="s">
        <v>338</v>
      </c>
    </row>
    <row r="372" spans="1:10" ht="11" hidden="1" customHeight="1" outlineLevel="1" x14ac:dyDescent="0.25">
      <c r="A372" s="13" t="s">
        <v>374</v>
      </c>
      <c r="B372" s="33" t="s">
        <v>19</v>
      </c>
      <c r="C372" s="28" t="s">
        <v>239</v>
      </c>
      <c r="D372" s="24" t="s">
        <v>1185</v>
      </c>
      <c r="E372" s="24"/>
      <c r="F372" s="24" t="s">
        <v>1186</v>
      </c>
      <c r="G372" s="24" t="s">
        <v>1187</v>
      </c>
      <c r="H372" s="24" t="s">
        <v>95</v>
      </c>
      <c r="I372" s="25"/>
      <c r="J372" s="26" t="s">
        <v>338</v>
      </c>
    </row>
    <row r="373" spans="1:10" ht="11" hidden="1" customHeight="1" outlineLevel="1" x14ac:dyDescent="0.25">
      <c r="A373" s="13" t="s">
        <v>374</v>
      </c>
      <c r="B373" s="33" t="s">
        <v>19</v>
      </c>
      <c r="C373" s="28" t="s">
        <v>159</v>
      </c>
      <c r="D373" s="24" t="str">
        <f>HYPERLINK("https://agenda.liternet.ro/cronici/requiem.html","Requiem *)")</f>
        <v>Requiem *)</v>
      </c>
      <c r="E373" s="24"/>
      <c r="F373" s="24" t="s">
        <v>1229</v>
      </c>
      <c r="G373" s="24" t="s">
        <v>1230</v>
      </c>
      <c r="H373" s="24" t="s">
        <v>99</v>
      </c>
      <c r="I373" s="25"/>
      <c r="J373" s="26" t="s">
        <v>338</v>
      </c>
    </row>
    <row r="374" spans="1:10" ht="11" hidden="1" customHeight="1" outlineLevel="1" x14ac:dyDescent="0.25">
      <c r="A374" s="13" t="s">
        <v>374</v>
      </c>
      <c r="B374" s="33" t="s">
        <v>19</v>
      </c>
      <c r="C374" s="28" t="s">
        <v>26</v>
      </c>
      <c r="D374" s="24" t="s">
        <v>1176</v>
      </c>
      <c r="E374" s="24"/>
      <c r="F374" s="24" t="s">
        <v>1177</v>
      </c>
      <c r="G374" s="24" t="s">
        <v>1178</v>
      </c>
      <c r="H374" s="24" t="s">
        <v>202</v>
      </c>
      <c r="I374" s="25"/>
      <c r="J374" s="26" t="s">
        <v>338</v>
      </c>
    </row>
    <row r="375" spans="1:10" ht="11" hidden="1" customHeight="1" outlineLevel="1" x14ac:dyDescent="0.25">
      <c r="A375" s="13" t="s">
        <v>374</v>
      </c>
      <c r="B375" s="33" t="s">
        <v>19</v>
      </c>
      <c r="C375" s="28" t="s">
        <v>26</v>
      </c>
      <c r="D375" s="24" t="s">
        <v>1193</v>
      </c>
      <c r="E375" s="24"/>
      <c r="F375" s="24" t="s">
        <v>1194</v>
      </c>
      <c r="G375" s="24" t="s">
        <v>1195</v>
      </c>
      <c r="H375" s="24" t="s">
        <v>163</v>
      </c>
      <c r="I375" s="25"/>
      <c r="J375" s="26" t="s">
        <v>338</v>
      </c>
    </row>
    <row r="376" spans="1:10" ht="11" hidden="1" customHeight="1" outlineLevel="1" x14ac:dyDescent="0.25">
      <c r="A376" s="13" t="s">
        <v>374</v>
      </c>
      <c r="B376" s="33" t="s">
        <v>19</v>
      </c>
      <c r="C376" s="28" t="s">
        <v>26</v>
      </c>
      <c r="D376" s="24" t="s">
        <v>1207</v>
      </c>
      <c r="E376" s="24"/>
      <c r="F376" s="24" t="s">
        <v>1208</v>
      </c>
      <c r="G376" s="24" t="s">
        <v>1209</v>
      </c>
      <c r="H376" s="24" t="s">
        <v>101</v>
      </c>
      <c r="I376" s="25"/>
      <c r="J376" s="26" t="s">
        <v>342</v>
      </c>
    </row>
    <row r="377" spans="1:10" ht="11" hidden="1" customHeight="1" outlineLevel="1" x14ac:dyDescent="0.25">
      <c r="A377" s="13" t="s">
        <v>374</v>
      </c>
      <c r="B377" s="33" t="s">
        <v>19</v>
      </c>
      <c r="C377" s="28" t="s">
        <v>26</v>
      </c>
      <c r="D377" s="24" t="s">
        <v>1223</v>
      </c>
      <c r="E377" s="24"/>
      <c r="F377" s="24" t="s">
        <v>1224</v>
      </c>
      <c r="G377" s="24" t="s">
        <v>1225</v>
      </c>
      <c r="H377" s="24" t="s">
        <v>166</v>
      </c>
      <c r="I377" s="25"/>
      <c r="J377" s="26" t="s">
        <v>338</v>
      </c>
    </row>
    <row r="378" spans="1:10" ht="11" hidden="1" customHeight="1" outlineLevel="1" x14ac:dyDescent="0.25">
      <c r="A378" s="13" t="s">
        <v>374</v>
      </c>
      <c r="B378" s="33" t="s">
        <v>19</v>
      </c>
      <c r="C378" s="28" t="s">
        <v>94</v>
      </c>
      <c r="D378" s="24" t="s">
        <v>1188</v>
      </c>
      <c r="E378" s="24"/>
      <c r="F378" s="24" t="s">
        <v>1026</v>
      </c>
      <c r="G378" s="24" t="s">
        <v>1189</v>
      </c>
      <c r="H378" s="24" t="s">
        <v>95</v>
      </c>
      <c r="I378" s="25"/>
      <c r="J378" s="26" t="s">
        <v>338</v>
      </c>
    </row>
    <row r="379" spans="1:10" ht="11" hidden="1" customHeight="1" outlineLevel="1" x14ac:dyDescent="0.25">
      <c r="A379" s="13" t="s">
        <v>374</v>
      </c>
      <c r="B379" s="33" t="s">
        <v>19</v>
      </c>
      <c r="C379" s="28" t="s">
        <v>94</v>
      </c>
      <c r="D379" s="24" t="s">
        <v>1196</v>
      </c>
      <c r="E379" s="24"/>
      <c r="F379" s="24" t="s">
        <v>1197</v>
      </c>
      <c r="G379" s="24" t="s">
        <v>1198</v>
      </c>
      <c r="H379" s="24" t="s">
        <v>225</v>
      </c>
      <c r="I379" s="25"/>
      <c r="J379" s="26" t="s">
        <v>338</v>
      </c>
    </row>
    <row r="380" spans="1:10" ht="11" hidden="1" customHeight="1" outlineLevel="1" x14ac:dyDescent="0.25">
      <c r="A380" s="13" t="s">
        <v>374</v>
      </c>
      <c r="B380" s="33" t="s">
        <v>19</v>
      </c>
      <c r="C380" s="28" t="s">
        <v>32</v>
      </c>
      <c r="D380" s="24" t="str">
        <f>HYPERLINK("https://agenda.liternet.ro/cronici/decetragclopotelemitica.html","De ce trag clopotele, Mitică? *)")</f>
        <v>De ce trag clopotele, Mitică? *)</v>
      </c>
      <c r="E380" s="24"/>
      <c r="F380" s="24" t="s">
        <v>1179</v>
      </c>
      <c r="G380" s="24" t="s">
        <v>1180</v>
      </c>
      <c r="H380" s="24" t="s">
        <v>201</v>
      </c>
      <c r="I380" s="25"/>
      <c r="J380" s="26" t="s">
        <v>342</v>
      </c>
    </row>
    <row r="381" spans="1:10" ht="11" hidden="1" customHeight="1" outlineLevel="1" x14ac:dyDescent="0.25">
      <c r="A381" s="13" t="s">
        <v>374</v>
      </c>
      <c r="B381" s="33" t="s">
        <v>19</v>
      </c>
      <c r="C381" s="28" t="s">
        <v>98</v>
      </c>
      <c r="D381" s="24" t="s">
        <v>594</v>
      </c>
      <c r="E381" s="24"/>
      <c r="F381" s="24" t="s">
        <v>595</v>
      </c>
      <c r="G381" s="24" t="s">
        <v>596</v>
      </c>
      <c r="H381" s="24" t="s">
        <v>99</v>
      </c>
      <c r="I381" s="25"/>
      <c r="J381" s="26" t="s">
        <v>338</v>
      </c>
    </row>
    <row r="382" spans="1:10" ht="11" hidden="1" customHeight="1" outlineLevel="1" x14ac:dyDescent="0.25">
      <c r="A382" s="13" t="s">
        <v>374</v>
      </c>
      <c r="B382" s="33" t="s">
        <v>19</v>
      </c>
      <c r="C382" s="28" t="s">
        <v>90</v>
      </c>
      <c r="D382" s="24" t="str">
        <f>HYPERLINK("https://agenda.liternet.ro/cronici/slumdogmillionaire.html","Slumdog Millionaire *)")</f>
        <v>Slumdog Millionaire *)</v>
      </c>
      <c r="E382" s="24"/>
      <c r="F382" s="24" t="s">
        <v>895</v>
      </c>
      <c r="G382" s="24" t="s">
        <v>1175</v>
      </c>
      <c r="H382" s="24" t="s">
        <v>219</v>
      </c>
      <c r="I382" s="25"/>
      <c r="J382" s="26" t="s">
        <v>603</v>
      </c>
    </row>
    <row r="383" spans="1:10" ht="11" hidden="1" customHeight="1" outlineLevel="1" x14ac:dyDescent="0.25">
      <c r="A383" s="13" t="s">
        <v>374</v>
      </c>
      <c r="B383" s="33" t="s">
        <v>19</v>
      </c>
      <c r="C383" s="28" t="s">
        <v>149</v>
      </c>
      <c r="D383" s="24" t="str">
        <f>HYPERLINK("https://agenda.liternet.ro/cronici/thebourneidentity.html","The Bourne Identity *)")</f>
        <v>The Bourne Identity *)</v>
      </c>
      <c r="E383" s="24"/>
      <c r="F383" s="24" t="s">
        <v>1236</v>
      </c>
      <c r="G383" s="24" t="s">
        <v>1237</v>
      </c>
      <c r="H383" s="24" t="s">
        <v>143</v>
      </c>
      <c r="I383" s="25"/>
      <c r="J383" s="26" t="s">
        <v>338</v>
      </c>
    </row>
    <row r="384" spans="1:10" ht="11" hidden="1" customHeight="1" outlineLevel="1" x14ac:dyDescent="0.25">
      <c r="A384" s="13" t="s">
        <v>374</v>
      </c>
      <c r="B384" s="33" t="s">
        <v>19</v>
      </c>
      <c r="C384" s="28" t="s">
        <v>243</v>
      </c>
      <c r="D384" s="24" t="s">
        <v>1190</v>
      </c>
      <c r="E384" s="24"/>
      <c r="F384" s="24" t="s">
        <v>1191</v>
      </c>
      <c r="G384" s="24" t="s">
        <v>1192</v>
      </c>
      <c r="H384" s="24" t="s">
        <v>95</v>
      </c>
      <c r="I384" s="25"/>
      <c r="J384" s="26" t="s">
        <v>338</v>
      </c>
    </row>
    <row r="385" spans="1:10" ht="11" hidden="1" customHeight="1" outlineLevel="1" x14ac:dyDescent="0.25">
      <c r="A385" s="13" t="s">
        <v>374</v>
      </c>
      <c r="B385" s="33" t="s">
        <v>19</v>
      </c>
      <c r="C385" s="28" t="s">
        <v>88</v>
      </c>
      <c r="D385" s="24" t="str">
        <f>HYPERLINK("https://agenda.liternet.ro/cronici/killbill1.html","Kill Bill: Vol 1 *)")</f>
        <v>Kill Bill: Vol 1 *)</v>
      </c>
      <c r="E385" s="24"/>
      <c r="F385" s="24" t="s">
        <v>811</v>
      </c>
      <c r="G385" s="24" t="s">
        <v>1231</v>
      </c>
      <c r="H385" s="24" t="s">
        <v>99</v>
      </c>
      <c r="I385" s="25"/>
      <c r="J385" s="26" t="s">
        <v>566</v>
      </c>
    </row>
    <row r="386" spans="1:10" ht="11" hidden="1" customHeight="1" outlineLevel="1" x14ac:dyDescent="0.25">
      <c r="A386" s="13" t="s">
        <v>374</v>
      </c>
      <c r="B386" s="33" t="s">
        <v>19</v>
      </c>
      <c r="C386" s="28" t="s">
        <v>112</v>
      </c>
      <c r="D386" s="24" t="str">
        <f>HYPERLINK("https://agenda.liternet.ro/cronici/harrypotter4.html","Harry Potter and the Goblet of Fire *)")</f>
        <v>Harry Potter and the Goblet of Fire *)</v>
      </c>
      <c r="E386" s="24"/>
      <c r="F386" s="24" t="s">
        <v>615</v>
      </c>
      <c r="G386" s="24" t="s">
        <v>616</v>
      </c>
      <c r="H386" s="24" t="s">
        <v>106</v>
      </c>
      <c r="I386" s="25"/>
      <c r="J386" s="26" t="s">
        <v>603</v>
      </c>
    </row>
    <row r="387" spans="1:10" ht="11" hidden="1" customHeight="1" outlineLevel="1" x14ac:dyDescent="0.25">
      <c r="A387" s="13" t="s">
        <v>374</v>
      </c>
      <c r="B387" s="33" t="s">
        <v>19</v>
      </c>
      <c r="C387" s="28" t="s">
        <v>109</v>
      </c>
      <c r="D387" s="24" t="str">
        <f>HYPERLINK("https://agenda.liternet.ro/cronici/darkcity.html","Dark City *)")</f>
        <v>Dark City *)</v>
      </c>
      <c r="E387" s="24"/>
      <c r="F387" s="24" t="s">
        <v>1199</v>
      </c>
      <c r="G387" s="24" t="s">
        <v>1200</v>
      </c>
      <c r="H387" s="24" t="s">
        <v>225</v>
      </c>
      <c r="I387" s="25"/>
      <c r="J387" s="26" t="s">
        <v>338</v>
      </c>
    </row>
    <row r="388" spans="1:10" ht="11" hidden="1" customHeight="1" outlineLevel="1" x14ac:dyDescent="0.25">
      <c r="A388" s="13" t="s">
        <v>374</v>
      </c>
      <c r="B388" s="33" t="s">
        <v>19</v>
      </c>
      <c r="C388" s="28" t="s">
        <v>84</v>
      </c>
      <c r="D388" s="24" t="str">
        <f>HYPERLINK("https://agenda.liternet.ro/cronici/kingsmanthesecretservice.html","Kingsman: The Secret Service *)")</f>
        <v>Kingsman: The Secret Service *)</v>
      </c>
      <c r="E388" s="24"/>
      <c r="F388" s="24" t="s">
        <v>1238</v>
      </c>
      <c r="G388" s="24" t="s">
        <v>1239</v>
      </c>
      <c r="H388" s="24" t="s">
        <v>143</v>
      </c>
      <c r="I388" s="25"/>
      <c r="J388" s="26" t="s">
        <v>338</v>
      </c>
    </row>
    <row r="389" spans="1:10" ht="11" hidden="1" customHeight="1" outlineLevel="1" x14ac:dyDescent="0.25">
      <c r="A389" s="13" t="s">
        <v>374</v>
      </c>
      <c r="B389" s="33" t="s">
        <v>19</v>
      </c>
      <c r="C389" s="28" t="s">
        <v>199</v>
      </c>
      <c r="D389" s="24" t="s">
        <v>1201</v>
      </c>
      <c r="E389" s="24"/>
      <c r="F389" s="24" t="s">
        <v>1202</v>
      </c>
      <c r="G389" s="24" t="s">
        <v>1203</v>
      </c>
      <c r="H389" s="24" t="s">
        <v>219</v>
      </c>
      <c r="I389" s="25"/>
      <c r="J389" s="26" t="s">
        <v>338</v>
      </c>
    </row>
    <row r="390" spans="1:10" ht="11" hidden="1" customHeight="1" outlineLevel="1" x14ac:dyDescent="0.25">
      <c r="A390" s="13" t="s">
        <v>374</v>
      </c>
      <c r="B390" s="33" t="s">
        <v>19</v>
      </c>
      <c r="C390" s="28" t="s">
        <v>1441</v>
      </c>
      <c r="D390" s="24" t="s">
        <v>576</v>
      </c>
      <c r="E390" s="24"/>
      <c r="F390" s="24" t="s">
        <v>577</v>
      </c>
      <c r="G390" s="24" t="s">
        <v>578</v>
      </c>
      <c r="H390" s="24" t="s">
        <v>95</v>
      </c>
      <c r="I390" s="25"/>
      <c r="J390" s="26" t="s">
        <v>338</v>
      </c>
    </row>
    <row r="391" spans="1:10" ht="11" hidden="1" customHeight="1" outlineLevel="1" x14ac:dyDescent="0.25">
      <c r="A391" s="13" t="s">
        <v>374</v>
      </c>
      <c r="B391" s="33" t="s">
        <v>19</v>
      </c>
      <c r="C391" s="28" t="s">
        <v>1442</v>
      </c>
      <c r="D391" s="24" t="str">
        <f>HYPERLINK("https://agenda.liternet.ro/cronici/killbill2.html","Kill Bill: Vol 2 *)")</f>
        <v>Kill Bill: Vol 2 *)</v>
      </c>
      <c r="E391" s="24"/>
      <c r="F391" s="24" t="s">
        <v>811</v>
      </c>
      <c r="G391" s="24" t="s">
        <v>1232</v>
      </c>
      <c r="H391" s="24" t="s">
        <v>99</v>
      </c>
      <c r="I391" s="25"/>
      <c r="J391" s="26" t="s">
        <v>566</v>
      </c>
    </row>
    <row r="392" spans="1:10" ht="11" hidden="1" customHeight="1" outlineLevel="1" x14ac:dyDescent="0.25">
      <c r="A392" s="13" t="s">
        <v>374</v>
      </c>
      <c r="B392" s="33" t="s">
        <v>19</v>
      </c>
      <c r="C392" s="28" t="s">
        <v>1443</v>
      </c>
      <c r="D392" s="24" t="s">
        <v>856</v>
      </c>
      <c r="E392" s="24"/>
      <c r="F392" s="24" t="s">
        <v>857</v>
      </c>
      <c r="G392" s="24" t="s">
        <v>858</v>
      </c>
      <c r="H392" s="24" t="s">
        <v>175</v>
      </c>
      <c r="I392" s="25"/>
      <c r="J392" s="26" t="s">
        <v>338</v>
      </c>
    </row>
    <row r="393" spans="1:10" ht="20.5" customHeight="1" collapsed="1" thickBot="1" x14ac:dyDescent="0.3">
      <c r="B393" s="34" t="s">
        <v>247</v>
      </c>
      <c r="H393" s="1"/>
    </row>
    <row r="394" spans="1:10" s="23" customFormat="1" ht="12" thickBot="1" x14ac:dyDescent="0.4">
      <c r="A394" s="13"/>
      <c r="B394" s="17" t="s">
        <v>1</v>
      </c>
      <c r="C394" s="18" t="s">
        <v>2</v>
      </c>
      <c r="D394" s="19" t="s">
        <v>3</v>
      </c>
      <c r="E394" s="19"/>
      <c r="F394" s="19" t="s">
        <v>5</v>
      </c>
      <c r="G394" s="19" t="s">
        <v>6</v>
      </c>
      <c r="H394" s="19" t="s">
        <v>248</v>
      </c>
      <c r="I394" s="36" t="s">
        <v>8</v>
      </c>
      <c r="J394" s="22" t="s">
        <v>9</v>
      </c>
    </row>
    <row r="395" spans="1:10" ht="11" customHeight="1" thickTop="1" x14ac:dyDescent="0.25">
      <c r="A395" s="13" t="s">
        <v>348</v>
      </c>
      <c r="B395" s="33" t="s">
        <v>13</v>
      </c>
      <c r="C395" s="28" t="s">
        <v>249</v>
      </c>
      <c r="D395" s="24" t="s">
        <v>1240</v>
      </c>
      <c r="E395" s="24"/>
      <c r="F395" s="24" t="s">
        <v>1241</v>
      </c>
      <c r="G395" s="24" t="s">
        <v>1242</v>
      </c>
      <c r="H395" s="24" t="s">
        <v>250</v>
      </c>
      <c r="I395" s="25" t="s">
        <v>251</v>
      </c>
      <c r="J395" s="26" t="s">
        <v>338</v>
      </c>
    </row>
    <row r="396" spans="1:10" ht="11" customHeight="1" x14ac:dyDescent="0.25">
      <c r="A396" s="13" t="s">
        <v>348</v>
      </c>
      <c r="B396" s="33" t="s">
        <v>13</v>
      </c>
      <c r="C396" s="28" t="s">
        <v>136</v>
      </c>
      <c r="D396" s="24" t="s">
        <v>1293</v>
      </c>
      <c r="E396" s="24"/>
      <c r="F396" s="24" t="s">
        <v>1294</v>
      </c>
      <c r="G396" s="24" t="s">
        <v>1295</v>
      </c>
      <c r="H396" s="24" t="s">
        <v>273</v>
      </c>
      <c r="I396" s="25" t="s">
        <v>274</v>
      </c>
      <c r="J396" s="26" t="s">
        <v>338</v>
      </c>
    </row>
    <row r="397" spans="1:10" ht="11" customHeight="1" x14ac:dyDescent="0.25">
      <c r="A397" s="13" t="s">
        <v>348</v>
      </c>
      <c r="B397" s="33" t="s">
        <v>13</v>
      </c>
      <c r="C397" s="28" t="s">
        <v>141</v>
      </c>
      <c r="D397" s="24" t="str">
        <f>HYPERLINK("https://agenda.liternet.ro/cronici/bognecepomoci.html","Bog neće pomoći / God Will Not Help *)")</f>
        <v>Bog neće pomoći / God Will Not Help *)</v>
      </c>
      <c r="E397" s="24"/>
      <c r="F397" s="24" t="s">
        <v>1257</v>
      </c>
      <c r="G397" s="24" t="s">
        <v>1258</v>
      </c>
      <c r="H397" s="24" t="s">
        <v>264</v>
      </c>
      <c r="I397" s="25" t="s">
        <v>265</v>
      </c>
      <c r="J397" s="26" t="s">
        <v>338</v>
      </c>
    </row>
    <row r="398" spans="1:10" ht="11" customHeight="1" x14ac:dyDescent="0.25">
      <c r="A398" s="13" t="s">
        <v>348</v>
      </c>
      <c r="B398" s="33" t="s">
        <v>13</v>
      </c>
      <c r="C398" s="28" t="s">
        <v>245</v>
      </c>
      <c r="D398" s="24" t="s">
        <v>1333</v>
      </c>
      <c r="E398" s="24"/>
      <c r="F398" s="24" t="s">
        <v>991</v>
      </c>
      <c r="G398" s="24" t="s">
        <v>1334</v>
      </c>
      <c r="H398" s="24" t="s">
        <v>283</v>
      </c>
      <c r="I398" s="25" t="s">
        <v>284</v>
      </c>
      <c r="J398" s="26" t="s">
        <v>338</v>
      </c>
    </row>
    <row r="399" spans="1:10" ht="11" customHeight="1" x14ac:dyDescent="0.25">
      <c r="A399" s="13" t="s">
        <v>348</v>
      </c>
      <c r="B399" s="33" t="s">
        <v>13</v>
      </c>
      <c r="C399" s="28" t="s">
        <v>28</v>
      </c>
      <c r="D399" s="24" t="str">
        <f>HYPERLINK("https://agenda.liternet.ro/cronici/sieranevada.html","Sieranevada *)")</f>
        <v>Sieranevada *)</v>
      </c>
      <c r="E399" s="24"/>
      <c r="F399" s="24" t="s">
        <v>1243</v>
      </c>
      <c r="G399" s="24" t="s">
        <v>1244</v>
      </c>
      <c r="H399" s="24" t="s">
        <v>250</v>
      </c>
      <c r="I399" s="25" t="s">
        <v>251</v>
      </c>
      <c r="J399" s="26" t="s">
        <v>342</v>
      </c>
    </row>
    <row r="400" spans="1:10" ht="11" customHeight="1" x14ac:dyDescent="0.25">
      <c r="A400" s="13" t="s">
        <v>348</v>
      </c>
      <c r="B400" s="33" t="s">
        <v>13</v>
      </c>
      <c r="C400" s="28" t="s">
        <v>28</v>
      </c>
      <c r="D400" s="24" t="s">
        <v>1254</v>
      </c>
      <c r="E400" s="24"/>
      <c r="F400" s="24" t="s">
        <v>1255</v>
      </c>
      <c r="G400" s="24" t="s">
        <v>1256</v>
      </c>
      <c r="H400" s="24" t="s">
        <v>255</v>
      </c>
      <c r="I400" s="25" t="s">
        <v>256</v>
      </c>
      <c r="J400" s="26" t="s">
        <v>338</v>
      </c>
    </row>
    <row r="401" spans="1:10" ht="11" customHeight="1" x14ac:dyDescent="0.25">
      <c r="A401" s="13" t="s">
        <v>348</v>
      </c>
      <c r="B401" s="33" t="s">
        <v>13</v>
      </c>
      <c r="C401" s="28" t="s">
        <v>28</v>
      </c>
      <c r="D401" s="24" t="s">
        <v>1296</v>
      </c>
      <c r="E401" s="24"/>
      <c r="F401" s="24" t="s">
        <v>1297</v>
      </c>
      <c r="G401" s="24" t="s">
        <v>1298</v>
      </c>
      <c r="H401" s="24" t="s">
        <v>273</v>
      </c>
      <c r="I401" s="25" t="s">
        <v>274</v>
      </c>
      <c r="J401" s="26" t="s">
        <v>338</v>
      </c>
    </row>
    <row r="402" spans="1:10" ht="11" customHeight="1" x14ac:dyDescent="0.25">
      <c r="A402" s="13" t="s">
        <v>348</v>
      </c>
      <c r="B402" s="33" t="s">
        <v>13</v>
      </c>
      <c r="C402" s="28" t="s">
        <v>56</v>
      </c>
      <c r="D402" s="24" t="str">
        <f>HYPERLINK("https://agenda.liternet.ro/cronici/y.html","Y *)")</f>
        <v>Y *)</v>
      </c>
      <c r="E402" s="24"/>
      <c r="F402" s="24" t="s">
        <v>1268</v>
      </c>
      <c r="G402" s="24" t="s">
        <v>1269</v>
      </c>
      <c r="H402" s="24" t="s">
        <v>271</v>
      </c>
      <c r="I402" s="25" t="s">
        <v>272</v>
      </c>
      <c r="J402" s="26" t="s">
        <v>338</v>
      </c>
    </row>
    <row r="403" spans="1:10" ht="11" customHeight="1" x14ac:dyDescent="0.25">
      <c r="A403" s="13" t="s">
        <v>1259</v>
      </c>
      <c r="B403" s="33" t="s">
        <v>257</v>
      </c>
      <c r="C403" s="28" t="s">
        <v>14</v>
      </c>
      <c r="D403" s="24" t="str">
        <f>HYPERLINK("https://agenda.liternet.ro/cronici/bognecepomoci.html","Bog neće pomoći / God Will Not Help *)")</f>
        <v>Bog neće pomoći / God Will Not Help *)</v>
      </c>
      <c r="E403" s="24"/>
      <c r="F403" s="24" t="s">
        <v>1257</v>
      </c>
      <c r="G403" s="24" t="s">
        <v>1258</v>
      </c>
      <c r="H403" s="24" t="s">
        <v>255</v>
      </c>
      <c r="I403" s="25" t="s">
        <v>256</v>
      </c>
      <c r="J403" s="26" t="s">
        <v>338</v>
      </c>
    </row>
    <row r="404" spans="1:10" ht="11" customHeight="1" x14ac:dyDescent="0.25">
      <c r="A404" s="13" t="s">
        <v>348</v>
      </c>
      <c r="B404" s="33" t="s">
        <v>13</v>
      </c>
      <c r="C404" s="28" t="s">
        <v>81</v>
      </c>
      <c r="D404" s="24" t="str">
        <f>HYPERLINK("https://agenda.liternet.ro/cronici/y.html","Y *)")</f>
        <v>Y *)</v>
      </c>
      <c r="E404" s="24"/>
      <c r="F404" s="24" t="s">
        <v>1268</v>
      </c>
      <c r="G404" s="24" t="s">
        <v>1269</v>
      </c>
      <c r="H404" s="24" t="s">
        <v>264</v>
      </c>
      <c r="I404" s="25" t="s">
        <v>265</v>
      </c>
      <c r="J404" s="26" t="s">
        <v>338</v>
      </c>
    </row>
    <row r="405" spans="1:10" ht="11" customHeight="1" x14ac:dyDescent="0.25">
      <c r="A405" s="13" t="s">
        <v>348</v>
      </c>
      <c r="B405" s="33" t="s">
        <v>13</v>
      </c>
      <c r="C405" s="28" t="s">
        <v>26</v>
      </c>
      <c r="D405" s="24" t="str">
        <f>HYPERLINK("https://agenda.liternet.ro/cronici/almostfamous.html","Almost Famous *)")</f>
        <v>Almost Famous *)</v>
      </c>
      <c r="E405" s="24"/>
      <c r="F405" s="24" t="s">
        <v>710</v>
      </c>
      <c r="G405" s="24" t="s">
        <v>1335</v>
      </c>
      <c r="H405" s="24" t="s">
        <v>283</v>
      </c>
      <c r="I405" s="25" t="s">
        <v>284</v>
      </c>
      <c r="J405" s="26" t="s">
        <v>342</v>
      </c>
    </row>
    <row r="406" spans="1:10" ht="11" customHeight="1" x14ac:dyDescent="0.25">
      <c r="A406" s="13" t="s">
        <v>348</v>
      </c>
      <c r="B406" s="33" t="s">
        <v>13</v>
      </c>
      <c r="C406" s="28" t="s">
        <v>94</v>
      </c>
      <c r="D406" s="24" t="str">
        <f>HYPERLINK("https://agenda.liternet.ro/cronici/decapulnostru.html","De capul nostru *)")</f>
        <v>De capul nostru *)</v>
      </c>
      <c r="E406" s="24"/>
      <c r="F406" s="24" t="s">
        <v>1266</v>
      </c>
      <c r="G406" s="24" t="s">
        <v>1267</v>
      </c>
      <c r="H406" s="24" t="s">
        <v>271</v>
      </c>
      <c r="I406" s="25" t="s">
        <v>272</v>
      </c>
      <c r="J406" s="26" t="s">
        <v>338</v>
      </c>
    </row>
    <row r="407" spans="1:10" ht="11" customHeight="1" x14ac:dyDescent="0.25">
      <c r="A407" s="13" t="s">
        <v>348</v>
      </c>
      <c r="B407" s="33" t="s">
        <v>13</v>
      </c>
      <c r="C407" s="28" t="s">
        <v>94</v>
      </c>
      <c r="D407" s="24" t="s">
        <v>1299</v>
      </c>
      <c r="E407" s="24"/>
      <c r="F407" s="24" t="s">
        <v>1300</v>
      </c>
      <c r="G407" s="24" t="s">
        <v>1301</v>
      </c>
      <c r="H407" s="24" t="s">
        <v>273</v>
      </c>
      <c r="I407" s="25" t="s">
        <v>274</v>
      </c>
      <c r="J407" s="26" t="s">
        <v>338</v>
      </c>
    </row>
    <row r="408" spans="1:10" ht="11" customHeight="1" x14ac:dyDescent="0.25">
      <c r="A408" s="13" t="s">
        <v>352</v>
      </c>
      <c r="B408" s="33" t="s">
        <v>15</v>
      </c>
      <c r="C408" s="28" t="s">
        <v>134</v>
      </c>
      <c r="D408" s="24" t="s">
        <v>1302</v>
      </c>
      <c r="E408" s="24"/>
      <c r="F408" s="24" t="s">
        <v>1303</v>
      </c>
      <c r="G408" s="24" t="s">
        <v>1304</v>
      </c>
      <c r="H408" s="24" t="s">
        <v>273</v>
      </c>
      <c r="I408" s="25" t="s">
        <v>274</v>
      </c>
      <c r="J408" s="26" t="s">
        <v>338</v>
      </c>
    </row>
    <row r="409" spans="1:10" ht="11" customHeight="1" x14ac:dyDescent="0.25">
      <c r="A409" s="13" t="s">
        <v>352</v>
      </c>
      <c r="B409" s="33" t="s">
        <v>15</v>
      </c>
      <c r="C409" s="28" t="s">
        <v>57</v>
      </c>
      <c r="D409" s="24" t="s">
        <v>1336</v>
      </c>
      <c r="E409" s="24"/>
      <c r="F409" s="24" t="s">
        <v>1337</v>
      </c>
      <c r="G409" s="24" t="s">
        <v>1338</v>
      </c>
      <c r="H409" s="24" t="s">
        <v>283</v>
      </c>
      <c r="I409" s="25" t="s">
        <v>284</v>
      </c>
      <c r="J409" s="26" t="s">
        <v>338</v>
      </c>
    </row>
    <row r="410" spans="1:10" ht="11" customHeight="1" x14ac:dyDescent="0.25">
      <c r="A410" s="13" t="s">
        <v>352</v>
      </c>
      <c r="B410" s="33" t="s">
        <v>15</v>
      </c>
      <c r="C410" s="28" t="s">
        <v>34</v>
      </c>
      <c r="D410" s="24" t="str">
        <f>HYPERLINK("https://agenda.liternet.ro/cronici/decapulnostru.html","De capul nostru *)")</f>
        <v>De capul nostru *)</v>
      </c>
      <c r="E410" s="24"/>
      <c r="F410" s="24" t="s">
        <v>1266</v>
      </c>
      <c r="G410" s="24" t="s">
        <v>1267</v>
      </c>
      <c r="H410" s="24" t="s">
        <v>264</v>
      </c>
      <c r="I410" s="25" t="s">
        <v>266</v>
      </c>
      <c r="J410" s="26" t="s">
        <v>338</v>
      </c>
    </row>
    <row r="411" spans="1:10" ht="11" customHeight="1" x14ac:dyDescent="0.25">
      <c r="A411" s="13" t="s">
        <v>352</v>
      </c>
      <c r="B411" s="33" t="s">
        <v>15</v>
      </c>
      <c r="C411" s="28" t="s">
        <v>252</v>
      </c>
      <c r="D411" s="24" t="s">
        <v>1240</v>
      </c>
      <c r="E411" s="24"/>
      <c r="F411" s="24" t="s">
        <v>1241</v>
      </c>
      <c r="G411" s="24" t="s">
        <v>1242</v>
      </c>
      <c r="H411" s="24" t="s">
        <v>250</v>
      </c>
      <c r="I411" s="25" t="s">
        <v>251</v>
      </c>
      <c r="J411" s="26" t="s">
        <v>338</v>
      </c>
    </row>
    <row r="412" spans="1:10" ht="11" customHeight="1" x14ac:dyDescent="0.25">
      <c r="A412" s="13" t="s">
        <v>352</v>
      </c>
      <c r="B412" s="33" t="s">
        <v>15</v>
      </c>
      <c r="C412" s="28" t="s">
        <v>252</v>
      </c>
      <c r="D412" s="24" t="s">
        <v>1305</v>
      </c>
      <c r="E412" s="24"/>
      <c r="F412" s="24" t="s">
        <v>1303</v>
      </c>
      <c r="G412" s="24" t="s">
        <v>1306</v>
      </c>
      <c r="H412" s="24" t="s">
        <v>273</v>
      </c>
      <c r="I412" s="25" t="s">
        <v>274</v>
      </c>
      <c r="J412" s="26" t="s">
        <v>338</v>
      </c>
    </row>
    <row r="413" spans="1:10" ht="11" customHeight="1" x14ac:dyDescent="0.25">
      <c r="A413" s="13" t="s">
        <v>352</v>
      </c>
      <c r="B413" s="33" t="s">
        <v>15</v>
      </c>
      <c r="C413" s="28" t="s">
        <v>173</v>
      </c>
      <c r="D413" s="24" t="s">
        <v>1260</v>
      </c>
      <c r="E413" s="24"/>
      <c r="F413" s="24" t="s">
        <v>1261</v>
      </c>
      <c r="G413" s="24" t="s">
        <v>1262</v>
      </c>
      <c r="H413" s="24" t="s">
        <v>255</v>
      </c>
      <c r="I413" s="25" t="s">
        <v>256</v>
      </c>
      <c r="J413" s="26" t="s">
        <v>338</v>
      </c>
    </row>
    <row r="414" spans="1:10" ht="11" customHeight="1" x14ac:dyDescent="0.25">
      <c r="A414" s="13" t="s">
        <v>352</v>
      </c>
      <c r="B414" s="33" t="s">
        <v>15</v>
      </c>
      <c r="C414" s="28" t="s">
        <v>267</v>
      </c>
      <c r="D414" s="24" t="str">
        <f>HYPERLINK("https://agenda.liternet.ro/cronici/bognecepomoci.html","Bog neće pomoći / God Will Not Help *)")</f>
        <v>Bog neće pomoći / God Will Not Help *)</v>
      </c>
      <c r="E414" s="24"/>
      <c r="F414" s="24" t="s">
        <v>1257</v>
      </c>
      <c r="G414" s="24" t="s">
        <v>1258</v>
      </c>
      <c r="H414" s="24" t="s">
        <v>264</v>
      </c>
      <c r="I414" s="25" t="s">
        <v>266</v>
      </c>
      <c r="J414" s="26" t="s">
        <v>338</v>
      </c>
    </row>
    <row r="415" spans="1:10" ht="11" customHeight="1" x14ac:dyDescent="0.25">
      <c r="A415" s="13" t="s">
        <v>352</v>
      </c>
      <c r="B415" s="33" t="s">
        <v>15</v>
      </c>
      <c r="C415" s="28" t="s">
        <v>55</v>
      </c>
      <c r="D415" s="24" t="s">
        <v>1307</v>
      </c>
      <c r="E415" s="24"/>
      <c r="F415" s="24" t="s">
        <v>1303</v>
      </c>
      <c r="G415" s="24" t="s">
        <v>1308</v>
      </c>
      <c r="H415" s="24" t="s">
        <v>273</v>
      </c>
      <c r="I415" s="25" t="s">
        <v>274</v>
      </c>
      <c r="J415" s="26" t="s">
        <v>338</v>
      </c>
    </row>
    <row r="416" spans="1:10" ht="11" customHeight="1" x14ac:dyDescent="0.25">
      <c r="A416" s="13" t="s">
        <v>352</v>
      </c>
      <c r="B416" s="33" t="s">
        <v>15</v>
      </c>
      <c r="C416" s="28" t="s">
        <v>55</v>
      </c>
      <c r="D416" s="24" t="s">
        <v>1339</v>
      </c>
      <c r="E416" s="24"/>
      <c r="F416" s="24" t="s">
        <v>1340</v>
      </c>
      <c r="G416" s="24" t="s">
        <v>1341</v>
      </c>
      <c r="H416" s="24" t="s">
        <v>283</v>
      </c>
      <c r="I416" s="25" t="s">
        <v>284</v>
      </c>
      <c r="J416" s="26" t="s">
        <v>603</v>
      </c>
    </row>
    <row r="417" spans="1:10" ht="11" customHeight="1" x14ac:dyDescent="0.25">
      <c r="A417" s="13" t="s">
        <v>352</v>
      </c>
      <c r="B417" s="33" t="s">
        <v>15</v>
      </c>
      <c r="C417" s="28" t="s">
        <v>245</v>
      </c>
      <c r="D417" s="24" t="s">
        <v>253</v>
      </c>
      <c r="E417" s="24"/>
      <c r="F417" s="24"/>
      <c r="G417" s="24"/>
      <c r="H417" s="24" t="s">
        <v>250</v>
      </c>
      <c r="I417" s="25" t="s">
        <v>251</v>
      </c>
      <c r="J417" s="26" t="s">
        <v>338</v>
      </c>
    </row>
    <row r="418" spans="1:10" ht="11" customHeight="1" x14ac:dyDescent="0.25">
      <c r="A418" s="13" t="s">
        <v>352</v>
      </c>
      <c r="B418" s="33" t="s">
        <v>15</v>
      </c>
      <c r="C418" s="28" t="s">
        <v>154</v>
      </c>
      <c r="D418" s="24" t="s">
        <v>1263</v>
      </c>
      <c r="E418" s="24"/>
      <c r="F418" s="24" t="s">
        <v>1264</v>
      </c>
      <c r="G418" s="24" t="s">
        <v>1265</v>
      </c>
      <c r="H418" s="24" t="s">
        <v>255</v>
      </c>
      <c r="I418" s="25" t="s">
        <v>256</v>
      </c>
      <c r="J418" s="26" t="s">
        <v>338</v>
      </c>
    </row>
    <row r="419" spans="1:10" ht="11" customHeight="1" x14ac:dyDescent="0.25">
      <c r="A419" s="13" t="s">
        <v>352</v>
      </c>
      <c r="B419" s="33" t="s">
        <v>15</v>
      </c>
      <c r="C419" s="28" t="s">
        <v>28</v>
      </c>
      <c r="D419" s="24" t="str">
        <f>HYPERLINK("https://agenda.liternet.ro/cronici/persepolis.html","Persepolis *)")</f>
        <v>Persepolis *)</v>
      </c>
      <c r="E419" s="24"/>
      <c r="F419" s="24" t="s">
        <v>1287</v>
      </c>
      <c r="G419" s="24" t="s">
        <v>1288</v>
      </c>
      <c r="H419" s="24" t="s">
        <v>271</v>
      </c>
      <c r="I419" s="25" t="s">
        <v>272</v>
      </c>
      <c r="J419" s="26" t="s">
        <v>338</v>
      </c>
    </row>
    <row r="420" spans="1:10" ht="11" customHeight="1" x14ac:dyDescent="0.25">
      <c r="A420" s="13" t="s">
        <v>352</v>
      </c>
      <c r="B420" s="33" t="s">
        <v>15</v>
      </c>
      <c r="C420" s="28" t="s">
        <v>16</v>
      </c>
      <c r="D420" s="24" t="s">
        <v>254</v>
      </c>
      <c r="E420" s="24"/>
      <c r="F420" s="24"/>
      <c r="G420" s="24"/>
      <c r="H420" s="24" t="s">
        <v>250</v>
      </c>
      <c r="I420" s="25" t="s">
        <v>251</v>
      </c>
      <c r="J420" s="26" t="s">
        <v>338</v>
      </c>
    </row>
    <row r="421" spans="1:10" ht="11" customHeight="1" x14ac:dyDescent="0.25">
      <c r="A421" s="13" t="s">
        <v>352</v>
      </c>
      <c r="B421" s="33" t="s">
        <v>15</v>
      </c>
      <c r="C421" s="28" t="s">
        <v>159</v>
      </c>
      <c r="D421" s="24" t="s">
        <v>1263</v>
      </c>
      <c r="E421" s="24"/>
      <c r="F421" s="24" t="s">
        <v>1264</v>
      </c>
      <c r="G421" s="24" t="s">
        <v>1265</v>
      </c>
      <c r="H421" s="24" t="s">
        <v>264</v>
      </c>
      <c r="I421" s="25" t="s">
        <v>266</v>
      </c>
      <c r="J421" s="26" t="s">
        <v>338</v>
      </c>
    </row>
    <row r="422" spans="1:10" ht="11" customHeight="1" x14ac:dyDescent="0.25">
      <c r="A422" s="13" t="s">
        <v>352</v>
      </c>
      <c r="B422" s="33" t="s">
        <v>15</v>
      </c>
      <c r="C422" s="28" t="s">
        <v>14</v>
      </c>
      <c r="D422" s="24" t="str">
        <f>HYPERLINK("https://agenda.liternet.ro/cronici/boyhood.html","Boyhood *)")</f>
        <v>Boyhood *)</v>
      </c>
      <c r="E422" s="24"/>
      <c r="F422" s="24" t="s">
        <v>935</v>
      </c>
      <c r="G422" s="24" t="s">
        <v>1342</v>
      </c>
      <c r="H422" s="24" t="s">
        <v>283</v>
      </c>
      <c r="I422" s="25" t="s">
        <v>284</v>
      </c>
      <c r="J422" s="26" t="s">
        <v>566</v>
      </c>
    </row>
    <row r="423" spans="1:10" ht="11" customHeight="1" x14ac:dyDescent="0.25">
      <c r="A423" s="13" t="s">
        <v>352</v>
      </c>
      <c r="B423" s="33" t="s">
        <v>15</v>
      </c>
      <c r="C423" s="28" t="s">
        <v>26</v>
      </c>
      <c r="D423" s="24" t="str">
        <f>HYPERLINK("https://agenda.liternet.ro/cronici/decapulnostru.html","De capul nostru *)")</f>
        <v>De capul nostru *)</v>
      </c>
      <c r="E423" s="24"/>
      <c r="F423" s="24" t="s">
        <v>1266</v>
      </c>
      <c r="G423" s="24" t="s">
        <v>1267</v>
      </c>
      <c r="H423" s="24" t="s">
        <v>255</v>
      </c>
      <c r="I423" s="25" t="s">
        <v>256</v>
      </c>
      <c r="J423" s="26" t="s">
        <v>338</v>
      </c>
    </row>
    <row r="424" spans="1:10" ht="11" customHeight="1" x14ac:dyDescent="0.25">
      <c r="A424" s="13" t="s">
        <v>352</v>
      </c>
      <c r="B424" s="33" t="s">
        <v>15</v>
      </c>
      <c r="C424" s="28" t="s">
        <v>26</v>
      </c>
      <c r="D424" s="24" t="str">
        <f>HYPERLINK("https://agenda.liternet.ro/cronici/y.html","Y *)")</f>
        <v>Y *)</v>
      </c>
      <c r="E424" s="24"/>
      <c r="F424" s="24" t="s">
        <v>1268</v>
      </c>
      <c r="G424" s="24" t="s">
        <v>1269</v>
      </c>
      <c r="H424" s="24" t="s">
        <v>271</v>
      </c>
      <c r="I424" s="25" t="s">
        <v>272</v>
      </c>
      <c r="J424" s="26" t="s">
        <v>338</v>
      </c>
    </row>
    <row r="425" spans="1:10" ht="11" customHeight="1" x14ac:dyDescent="0.25">
      <c r="A425" s="13" t="s">
        <v>352</v>
      </c>
      <c r="B425" s="33" t="s">
        <v>15</v>
      </c>
      <c r="C425" s="28" t="s">
        <v>26</v>
      </c>
      <c r="D425" s="24" t="s">
        <v>1309</v>
      </c>
      <c r="E425" s="24"/>
      <c r="F425" s="24" t="s">
        <v>1310</v>
      </c>
      <c r="G425" s="24" t="s">
        <v>1311</v>
      </c>
      <c r="H425" s="24" t="s">
        <v>273</v>
      </c>
      <c r="I425" s="25" t="s">
        <v>274</v>
      </c>
      <c r="J425" s="26" t="s">
        <v>338</v>
      </c>
    </row>
    <row r="426" spans="1:10" ht="11" customHeight="1" x14ac:dyDescent="0.25">
      <c r="A426" s="13" t="s">
        <v>358</v>
      </c>
      <c r="B426" s="33" t="s">
        <v>17</v>
      </c>
      <c r="C426" s="28" t="s">
        <v>102</v>
      </c>
      <c r="D426" s="24" t="s">
        <v>1312</v>
      </c>
      <c r="E426" s="24"/>
      <c r="F426" s="24" t="s">
        <v>1313</v>
      </c>
      <c r="G426" s="24" t="s">
        <v>1314</v>
      </c>
      <c r="H426" s="24" t="s">
        <v>273</v>
      </c>
      <c r="I426" s="25" t="s">
        <v>274</v>
      </c>
      <c r="J426" s="26" t="s">
        <v>338</v>
      </c>
    </row>
    <row r="427" spans="1:10" ht="11" customHeight="1" x14ac:dyDescent="0.25">
      <c r="A427" s="13" t="s">
        <v>358</v>
      </c>
      <c r="B427" s="33" t="s">
        <v>17</v>
      </c>
      <c r="C427" s="28" t="s">
        <v>57</v>
      </c>
      <c r="D427" s="24" t="s">
        <v>1343</v>
      </c>
      <c r="E427" s="24"/>
      <c r="F427" s="24" t="s">
        <v>1344</v>
      </c>
      <c r="G427" s="24" t="s">
        <v>1345</v>
      </c>
      <c r="H427" s="24" t="s">
        <v>283</v>
      </c>
      <c r="I427" s="25" t="s">
        <v>284</v>
      </c>
      <c r="J427" s="26" t="s">
        <v>338</v>
      </c>
    </row>
    <row r="428" spans="1:10" ht="11" customHeight="1" x14ac:dyDescent="0.25">
      <c r="A428" s="13" t="s">
        <v>358</v>
      </c>
      <c r="B428" s="33" t="s">
        <v>17</v>
      </c>
      <c r="C428" s="28" t="s">
        <v>34</v>
      </c>
      <c r="D428" s="24" t="str">
        <f>HYPERLINK("https://agenda.liternet.ro/cronici/y.html","Y *)")</f>
        <v>Y *)</v>
      </c>
      <c r="E428" s="24"/>
      <c r="F428" s="24" t="s">
        <v>1268</v>
      </c>
      <c r="G428" s="24" t="s">
        <v>1269</v>
      </c>
      <c r="H428" s="24" t="s">
        <v>264</v>
      </c>
      <c r="I428" s="25" t="s">
        <v>266</v>
      </c>
      <c r="J428" s="26" t="s">
        <v>338</v>
      </c>
    </row>
    <row r="429" spans="1:10" ht="11" customHeight="1" x14ac:dyDescent="0.25">
      <c r="A429" s="13" t="s">
        <v>358</v>
      </c>
      <c r="B429" s="33" t="s">
        <v>17</v>
      </c>
      <c r="C429" s="28" t="s">
        <v>34</v>
      </c>
      <c r="D429" s="24" t="str">
        <f>HYPERLINK("https://agenda.liternet.ro/cronici/vermiglio.html","Vermiglio *)")</f>
        <v>Vermiglio *)</v>
      </c>
      <c r="E429" s="24"/>
      <c r="F429" s="24" t="s">
        <v>1271</v>
      </c>
      <c r="G429" s="24" t="s">
        <v>1272</v>
      </c>
      <c r="H429" s="24" t="s">
        <v>273</v>
      </c>
      <c r="I429" s="25" t="s">
        <v>274</v>
      </c>
      <c r="J429" s="26" t="s">
        <v>338</v>
      </c>
    </row>
    <row r="430" spans="1:10" ht="11" customHeight="1" x14ac:dyDescent="0.25">
      <c r="A430" s="13" t="s">
        <v>358</v>
      </c>
      <c r="B430" s="33" t="s">
        <v>17</v>
      </c>
      <c r="C430" s="28" t="s">
        <v>252</v>
      </c>
      <c r="D430" s="24" t="s">
        <v>1245</v>
      </c>
      <c r="E430" s="24"/>
      <c r="F430" s="24" t="s">
        <v>1246</v>
      </c>
      <c r="G430" s="24" t="s">
        <v>1247</v>
      </c>
      <c r="H430" s="24" t="s">
        <v>250</v>
      </c>
      <c r="I430" s="25" t="s">
        <v>251</v>
      </c>
      <c r="J430" s="26" t="s">
        <v>338</v>
      </c>
    </row>
    <row r="431" spans="1:10" ht="11" customHeight="1" x14ac:dyDescent="0.25">
      <c r="A431" s="13" t="s">
        <v>358</v>
      </c>
      <c r="B431" s="33" t="s">
        <v>17</v>
      </c>
      <c r="C431" s="28" t="s">
        <v>252</v>
      </c>
      <c r="D431" s="24" t="str">
        <f>HYPERLINK("https://agenda.liternet.ro/cronici/y.html","Y *)")</f>
        <v>Y *)</v>
      </c>
      <c r="E431" s="24"/>
      <c r="F431" s="24" t="s">
        <v>1268</v>
      </c>
      <c r="G431" s="24" t="s">
        <v>1269</v>
      </c>
      <c r="H431" s="24" t="s">
        <v>255</v>
      </c>
      <c r="I431" s="25" t="s">
        <v>256</v>
      </c>
      <c r="J431" s="26" t="s">
        <v>338</v>
      </c>
    </row>
    <row r="432" spans="1:10" ht="11" customHeight="1" x14ac:dyDescent="0.25">
      <c r="A432" s="13" t="s">
        <v>358</v>
      </c>
      <c r="B432" s="33" t="s">
        <v>17</v>
      </c>
      <c r="C432" s="28" t="s">
        <v>268</v>
      </c>
      <c r="D432" s="24" t="str">
        <f>HYPERLINK("https://agenda.liternet.ro/cronici/vermiglio.html","Vermiglio *)")</f>
        <v>Vermiglio *)</v>
      </c>
      <c r="E432" s="24"/>
      <c r="F432" s="24" t="s">
        <v>1271</v>
      </c>
      <c r="G432" s="24" t="s">
        <v>1272</v>
      </c>
      <c r="H432" s="24" t="s">
        <v>264</v>
      </c>
      <c r="I432" s="25" t="s">
        <v>266</v>
      </c>
      <c r="J432" s="26" t="s">
        <v>338</v>
      </c>
    </row>
    <row r="433" spans="1:10" ht="11" customHeight="1" x14ac:dyDescent="0.25">
      <c r="A433" s="13" t="s">
        <v>358</v>
      </c>
      <c r="B433" s="33" t="s">
        <v>17</v>
      </c>
      <c r="C433" s="28" t="s">
        <v>55</v>
      </c>
      <c r="D433" s="24" t="s">
        <v>1346</v>
      </c>
      <c r="E433" s="24"/>
      <c r="F433" s="24" t="s">
        <v>1347</v>
      </c>
      <c r="G433" s="24" t="s">
        <v>1348</v>
      </c>
      <c r="H433" s="24" t="s">
        <v>283</v>
      </c>
      <c r="I433" s="25" t="s">
        <v>284</v>
      </c>
      <c r="J433" s="26" t="s">
        <v>338</v>
      </c>
    </row>
    <row r="434" spans="1:10" ht="11" customHeight="1" x14ac:dyDescent="0.25">
      <c r="A434" s="13" t="s">
        <v>358</v>
      </c>
      <c r="B434" s="33" t="s">
        <v>17</v>
      </c>
      <c r="C434" s="28" t="s">
        <v>245</v>
      </c>
      <c r="D434" s="24" t="str">
        <f>HYPERLINK("https://agenda.liternet.ro/cronici/decapulnostru.html","De capul nostru *)")</f>
        <v>De capul nostru *)</v>
      </c>
      <c r="E434" s="24"/>
      <c r="F434" s="24" t="s">
        <v>1266</v>
      </c>
      <c r="G434" s="24" t="s">
        <v>1267</v>
      </c>
      <c r="H434" s="24" t="s">
        <v>255</v>
      </c>
      <c r="I434" s="25" t="s">
        <v>256</v>
      </c>
      <c r="J434" s="26" t="s">
        <v>338</v>
      </c>
    </row>
    <row r="435" spans="1:10" ht="11" customHeight="1" x14ac:dyDescent="0.25">
      <c r="A435" s="13" t="s">
        <v>358</v>
      </c>
      <c r="B435" s="33" t="s">
        <v>17</v>
      </c>
      <c r="C435" s="28" t="s">
        <v>245</v>
      </c>
      <c r="D435" s="24" t="str">
        <f>HYPERLINK("https://agenda.liternet.ro/cronici/bognecepomoci.html","Bog neće pomoći / God Will Not Help *)")</f>
        <v>Bog neće pomoći / God Will Not Help *)</v>
      </c>
      <c r="E435" s="24"/>
      <c r="F435" s="24" t="s">
        <v>1257</v>
      </c>
      <c r="G435" s="24" t="s">
        <v>1258</v>
      </c>
      <c r="H435" s="24" t="s">
        <v>271</v>
      </c>
      <c r="I435" s="25" t="s">
        <v>272</v>
      </c>
      <c r="J435" s="26" t="s">
        <v>338</v>
      </c>
    </row>
    <row r="436" spans="1:10" ht="11" customHeight="1" x14ac:dyDescent="0.25">
      <c r="A436" s="13" t="s">
        <v>358</v>
      </c>
      <c r="B436" s="33" t="s">
        <v>17</v>
      </c>
      <c r="C436" s="28" t="s">
        <v>245</v>
      </c>
      <c r="D436" s="24" t="str">
        <f>HYPERLINK("https://agenda.liternet.ro/cronici/aftersun.html","Aftersun *)")</f>
        <v>Aftersun *)</v>
      </c>
      <c r="E436" s="24"/>
      <c r="F436" s="24" t="s">
        <v>1315</v>
      </c>
      <c r="G436" s="24" t="s">
        <v>1316</v>
      </c>
      <c r="H436" s="24" t="s">
        <v>273</v>
      </c>
      <c r="I436" s="25" t="s">
        <v>274</v>
      </c>
      <c r="J436" s="26" t="s">
        <v>338</v>
      </c>
    </row>
    <row r="437" spans="1:10" ht="11" customHeight="1" x14ac:dyDescent="0.25">
      <c r="A437" s="13" t="s">
        <v>358</v>
      </c>
      <c r="B437" s="33" t="s">
        <v>17</v>
      </c>
      <c r="C437" s="28" t="s">
        <v>154</v>
      </c>
      <c r="D437" s="24" t="s">
        <v>1248</v>
      </c>
      <c r="E437" s="24"/>
      <c r="F437" s="24" t="s">
        <v>1249</v>
      </c>
      <c r="G437" s="24" t="s">
        <v>1250</v>
      </c>
      <c r="H437" s="24" t="s">
        <v>250</v>
      </c>
      <c r="I437" s="25" t="s">
        <v>251</v>
      </c>
      <c r="J437" s="26" t="s">
        <v>338</v>
      </c>
    </row>
    <row r="438" spans="1:10" ht="11" customHeight="1" x14ac:dyDescent="0.25">
      <c r="A438" s="13" t="s">
        <v>358</v>
      </c>
      <c r="B438" s="33" t="s">
        <v>17</v>
      </c>
      <c r="C438" s="28" t="s">
        <v>269</v>
      </c>
      <c r="D438" s="24" t="str">
        <f>HYPERLINK("https://agenda.liternet.ro/cronici/decapulnostru.html","De capul nostru *)")</f>
        <v>De capul nostru *)</v>
      </c>
      <c r="E438" s="24"/>
      <c r="F438" s="24" t="s">
        <v>1266</v>
      </c>
      <c r="G438" s="24" t="s">
        <v>1267</v>
      </c>
      <c r="H438" s="24" t="s">
        <v>264</v>
      </c>
      <c r="I438" s="25" t="s">
        <v>266</v>
      </c>
      <c r="J438" s="26" t="s">
        <v>338</v>
      </c>
    </row>
    <row r="439" spans="1:10" ht="11" customHeight="1" x14ac:dyDescent="0.25">
      <c r="A439" s="13" t="s">
        <v>358</v>
      </c>
      <c r="B439" s="33" t="s">
        <v>17</v>
      </c>
      <c r="C439" s="28" t="s">
        <v>26</v>
      </c>
      <c r="D439" s="24" t="s">
        <v>1251</v>
      </c>
      <c r="E439" s="24"/>
      <c r="F439" s="24" t="s">
        <v>1252</v>
      </c>
      <c r="G439" s="24" t="s">
        <v>1253</v>
      </c>
      <c r="H439" s="24" t="s">
        <v>250</v>
      </c>
      <c r="I439" s="25" t="s">
        <v>251</v>
      </c>
      <c r="J439" s="26" t="s">
        <v>566</v>
      </c>
    </row>
    <row r="440" spans="1:10" ht="11" customHeight="1" x14ac:dyDescent="0.25">
      <c r="A440" s="13" t="s">
        <v>358</v>
      </c>
      <c r="B440" s="33" t="s">
        <v>17</v>
      </c>
      <c r="C440" s="28" t="s">
        <v>26</v>
      </c>
      <c r="D440" s="24" t="s">
        <v>1263</v>
      </c>
      <c r="E440" s="24"/>
      <c r="F440" s="24" t="s">
        <v>1264</v>
      </c>
      <c r="G440" s="24" t="s">
        <v>1265</v>
      </c>
      <c r="H440" s="24" t="s">
        <v>271</v>
      </c>
      <c r="I440" s="25" t="s">
        <v>272</v>
      </c>
      <c r="J440" s="26" t="s">
        <v>338</v>
      </c>
    </row>
    <row r="441" spans="1:10" ht="11" customHeight="1" x14ac:dyDescent="0.25">
      <c r="A441" s="13" t="s">
        <v>358</v>
      </c>
      <c r="B441" s="33" t="s">
        <v>17</v>
      </c>
      <c r="C441" s="28" t="s">
        <v>26</v>
      </c>
      <c r="D441" s="24" t="str">
        <f>HYPERLINK("https://agenda.liternet.ro/cronici/pastlives.html","Past Lives *)")</f>
        <v>Past Lives *)</v>
      </c>
      <c r="E441" s="24"/>
      <c r="F441" s="24" t="s">
        <v>1317</v>
      </c>
      <c r="G441" s="24" t="s">
        <v>1318</v>
      </c>
      <c r="H441" s="24" t="s">
        <v>273</v>
      </c>
      <c r="I441" s="25" t="s">
        <v>274</v>
      </c>
      <c r="J441" s="26" t="s">
        <v>338</v>
      </c>
    </row>
    <row r="442" spans="1:10" ht="11" customHeight="1" x14ac:dyDescent="0.25">
      <c r="A442" s="13" t="s">
        <v>358</v>
      </c>
      <c r="B442" s="33" t="s">
        <v>17</v>
      </c>
      <c r="C442" s="28" t="s">
        <v>26</v>
      </c>
      <c r="D442" s="24" t="s">
        <v>1349</v>
      </c>
      <c r="E442" s="24"/>
      <c r="F442" s="24" t="s">
        <v>1350</v>
      </c>
      <c r="G442" s="24" t="s">
        <v>1351</v>
      </c>
      <c r="H442" s="24" t="s">
        <v>283</v>
      </c>
      <c r="I442" s="25" t="s">
        <v>284</v>
      </c>
      <c r="J442" s="26" t="s">
        <v>338</v>
      </c>
    </row>
    <row r="443" spans="1:10" ht="11" customHeight="1" x14ac:dyDescent="0.25">
      <c r="A443" s="13" t="s">
        <v>406</v>
      </c>
      <c r="B443" s="33" t="s">
        <v>25</v>
      </c>
      <c r="C443" s="28" t="s">
        <v>28</v>
      </c>
      <c r="D443" s="24" t="s">
        <v>1281</v>
      </c>
      <c r="E443" s="24"/>
      <c r="F443" s="24" t="s">
        <v>1282</v>
      </c>
      <c r="G443" s="24" t="s">
        <v>1283</v>
      </c>
      <c r="H443" s="24" t="s">
        <v>273</v>
      </c>
      <c r="I443" s="25" t="s">
        <v>274</v>
      </c>
      <c r="J443" s="26" t="s">
        <v>338</v>
      </c>
    </row>
    <row r="444" spans="1:10" ht="11" customHeight="1" x14ac:dyDescent="0.25">
      <c r="A444" s="13" t="s">
        <v>406</v>
      </c>
      <c r="B444" s="33" t="s">
        <v>25</v>
      </c>
      <c r="C444" s="28" t="s">
        <v>94</v>
      </c>
      <c r="D444" s="24" t="s">
        <v>1284</v>
      </c>
      <c r="E444" s="24"/>
      <c r="F444" s="24" t="s">
        <v>1285</v>
      </c>
      <c r="G444" s="24" t="s">
        <v>1286</v>
      </c>
      <c r="H444" s="24" t="s">
        <v>273</v>
      </c>
      <c r="I444" s="25" t="s">
        <v>274</v>
      </c>
      <c r="J444" s="26" t="s">
        <v>338</v>
      </c>
    </row>
    <row r="445" spans="1:10" ht="11" customHeight="1" x14ac:dyDescent="0.25">
      <c r="A445" s="13" t="s">
        <v>401</v>
      </c>
      <c r="B445" s="33" t="s">
        <v>24</v>
      </c>
      <c r="C445" s="28" t="s">
        <v>245</v>
      </c>
      <c r="D445" s="24" t="str">
        <f>HYPERLINK("https://agenda.liternet.ro/cronici/decapulnostru.html","De capul nostru *)")</f>
        <v>De capul nostru *)</v>
      </c>
      <c r="E445" s="24"/>
      <c r="F445" s="24" t="s">
        <v>1266</v>
      </c>
      <c r="G445" s="24" t="s">
        <v>1267</v>
      </c>
      <c r="H445" s="24" t="s">
        <v>273</v>
      </c>
      <c r="I445" s="25" t="s">
        <v>274</v>
      </c>
      <c r="J445" s="26" t="s">
        <v>338</v>
      </c>
    </row>
    <row r="446" spans="1:10" ht="11" customHeight="1" x14ac:dyDescent="0.25">
      <c r="A446" s="13" t="s">
        <v>401</v>
      </c>
      <c r="B446" s="33" t="s">
        <v>24</v>
      </c>
      <c r="C446" s="28" t="s">
        <v>245</v>
      </c>
      <c r="D446" s="24" t="s">
        <v>1352</v>
      </c>
      <c r="E446" s="24"/>
      <c r="F446" s="24" t="s">
        <v>1353</v>
      </c>
      <c r="G446" s="24" t="s">
        <v>1354</v>
      </c>
      <c r="H446" s="24" t="s">
        <v>283</v>
      </c>
      <c r="I446" s="25" t="s">
        <v>284</v>
      </c>
      <c r="J446" s="26" t="s">
        <v>338</v>
      </c>
    </row>
    <row r="447" spans="1:10" ht="11" customHeight="1" x14ac:dyDescent="0.25">
      <c r="A447" s="13" t="s">
        <v>401</v>
      </c>
      <c r="B447" s="33" t="s">
        <v>24</v>
      </c>
      <c r="C447" s="28" t="s">
        <v>28</v>
      </c>
      <c r="D447" s="24" t="str">
        <f>HYPERLINK("https://agenda.liternet.ro/cronici/itterzemmagamotthon.html","Itt érzem magam otthon / Aici mă simt acasă *)")</f>
        <v>Itt érzem magam otthon / Aici mă simt acasă *)</v>
      </c>
      <c r="E447" s="24"/>
      <c r="F447" s="24" t="s">
        <v>1274</v>
      </c>
      <c r="G447" s="24" t="s">
        <v>1275</v>
      </c>
      <c r="H447" s="24" t="s">
        <v>264</v>
      </c>
      <c r="I447" s="25" t="s">
        <v>266</v>
      </c>
      <c r="J447" s="26" t="s">
        <v>338</v>
      </c>
    </row>
    <row r="448" spans="1:10" ht="11" customHeight="1" x14ac:dyDescent="0.25">
      <c r="A448" s="13" t="s">
        <v>401</v>
      </c>
      <c r="B448" s="33" t="s">
        <v>24</v>
      </c>
      <c r="C448" s="28" t="s">
        <v>14</v>
      </c>
      <c r="D448" s="24" t="s">
        <v>1319</v>
      </c>
      <c r="E448" s="24"/>
      <c r="F448" s="24" t="s">
        <v>1320</v>
      </c>
      <c r="G448" s="24" t="s">
        <v>1321</v>
      </c>
      <c r="H448" s="24" t="s">
        <v>273</v>
      </c>
      <c r="I448" s="25" t="s">
        <v>274</v>
      </c>
      <c r="J448" s="26" t="s">
        <v>338</v>
      </c>
    </row>
    <row r="449" spans="1:10" ht="11" customHeight="1" x14ac:dyDescent="0.25">
      <c r="A449" s="13" t="s">
        <v>401</v>
      </c>
      <c r="B449" s="33" t="s">
        <v>24</v>
      </c>
      <c r="C449" s="28" t="s">
        <v>26</v>
      </c>
      <c r="D449" s="24" t="str">
        <f>HYPERLINK("https://agenda.liternet.ro/cronici/challengers.html","Challengers *)")</f>
        <v>Challengers *)</v>
      </c>
      <c r="E449" s="24"/>
      <c r="F449" s="24" t="s">
        <v>892</v>
      </c>
      <c r="G449" s="24" t="s">
        <v>1355</v>
      </c>
      <c r="H449" s="24" t="s">
        <v>283</v>
      </c>
      <c r="I449" s="25" t="s">
        <v>284</v>
      </c>
      <c r="J449" s="26" t="s">
        <v>338</v>
      </c>
    </row>
    <row r="450" spans="1:10" ht="11" customHeight="1" x14ac:dyDescent="0.25">
      <c r="A450" s="13" t="s">
        <v>401</v>
      </c>
      <c r="B450" s="33" t="s">
        <v>24</v>
      </c>
      <c r="C450" s="28" t="s">
        <v>197</v>
      </c>
      <c r="D450" s="24" t="str">
        <f>HYPERLINK("https://agenda.liternet.ro/cronici/moarteadomnuluilazarescu.html","Moartea domnului Lăzărescu *)")</f>
        <v>Moartea domnului Lăzărescu *)</v>
      </c>
      <c r="E450" s="24"/>
      <c r="F450" s="24" t="s">
        <v>1243</v>
      </c>
      <c r="G450" s="24" t="s">
        <v>1273</v>
      </c>
      <c r="H450" s="24" t="s">
        <v>264</v>
      </c>
      <c r="I450" s="25" t="s">
        <v>266</v>
      </c>
      <c r="J450" s="26" t="s">
        <v>342</v>
      </c>
    </row>
    <row r="451" spans="1:10" ht="11" customHeight="1" x14ac:dyDescent="0.25">
      <c r="A451" s="13" t="s">
        <v>464</v>
      </c>
      <c r="B451" s="33" t="s">
        <v>35</v>
      </c>
      <c r="C451" s="28" t="s">
        <v>141</v>
      </c>
      <c r="D451" s="24" t="str">
        <f>HYPERLINK("https://agenda.liternet.ro/cronici/partirunjour.html","Partir un jour *)")</f>
        <v>Partir un jour *)</v>
      </c>
      <c r="E451" s="24"/>
      <c r="F451" s="24" t="s">
        <v>1276</v>
      </c>
      <c r="G451" s="24" t="s">
        <v>1277</v>
      </c>
      <c r="H451" s="24" t="s">
        <v>264</v>
      </c>
      <c r="I451" s="25" t="s">
        <v>266</v>
      </c>
      <c r="J451" s="26" t="s">
        <v>338</v>
      </c>
    </row>
    <row r="452" spans="1:10" ht="11" customHeight="1" x14ac:dyDescent="0.25">
      <c r="A452" s="13" t="s">
        <v>464</v>
      </c>
      <c r="B452" s="33" t="s">
        <v>35</v>
      </c>
      <c r="C452" s="28" t="s">
        <v>28</v>
      </c>
      <c r="D452" s="24" t="s">
        <v>1322</v>
      </c>
      <c r="E452" s="24"/>
      <c r="F452" s="24" t="s">
        <v>1323</v>
      </c>
      <c r="G452" s="24" t="s">
        <v>1324</v>
      </c>
      <c r="H452" s="24" t="s">
        <v>273</v>
      </c>
      <c r="I452" s="25" t="s">
        <v>274</v>
      </c>
      <c r="J452" s="26" t="s">
        <v>338</v>
      </c>
    </row>
    <row r="453" spans="1:10" ht="11" customHeight="1" x14ac:dyDescent="0.25">
      <c r="A453" s="13" t="s">
        <v>464</v>
      </c>
      <c r="B453" s="33" t="s">
        <v>35</v>
      </c>
      <c r="C453" s="28" t="s">
        <v>94</v>
      </c>
      <c r="D453" s="24" t="s">
        <v>1325</v>
      </c>
      <c r="E453" s="24"/>
      <c r="F453" s="24" t="s">
        <v>1326</v>
      </c>
      <c r="G453" s="24" t="s">
        <v>1327</v>
      </c>
      <c r="H453" s="24" t="s">
        <v>273</v>
      </c>
      <c r="I453" s="25" t="s">
        <v>274</v>
      </c>
      <c r="J453" s="26" t="s">
        <v>338</v>
      </c>
    </row>
    <row r="454" spans="1:10" ht="11" customHeight="1" x14ac:dyDescent="0.25">
      <c r="A454" s="13" t="s">
        <v>374</v>
      </c>
      <c r="B454" s="33" t="s">
        <v>19</v>
      </c>
      <c r="C454" s="28" t="s">
        <v>55</v>
      </c>
      <c r="D454" s="24" t="s">
        <v>1278</v>
      </c>
      <c r="E454" s="24"/>
      <c r="F454" s="24" t="s">
        <v>1279</v>
      </c>
      <c r="G454" s="24" t="s">
        <v>1280</v>
      </c>
      <c r="H454" s="24" t="s">
        <v>264</v>
      </c>
      <c r="I454" s="25" t="s">
        <v>266</v>
      </c>
      <c r="J454" s="26" t="s">
        <v>338</v>
      </c>
    </row>
    <row r="455" spans="1:10" ht="11" customHeight="1" x14ac:dyDescent="0.25">
      <c r="A455" s="13" t="s">
        <v>374</v>
      </c>
      <c r="B455" s="33" t="s">
        <v>19</v>
      </c>
      <c r="C455" s="28" t="s">
        <v>28</v>
      </c>
      <c r="D455" s="24" t="s">
        <v>275</v>
      </c>
      <c r="E455" s="24"/>
      <c r="F455" s="24"/>
      <c r="G455" s="24"/>
      <c r="H455" s="24" t="s">
        <v>273</v>
      </c>
      <c r="I455" s="25" t="s">
        <v>274</v>
      </c>
      <c r="J455" s="26" t="s">
        <v>338</v>
      </c>
    </row>
    <row r="456" spans="1:10" ht="11" customHeight="1" x14ac:dyDescent="0.25">
      <c r="A456" s="13" t="s">
        <v>374</v>
      </c>
      <c r="B456" s="33" t="s">
        <v>19</v>
      </c>
      <c r="C456" s="28" t="s">
        <v>16</v>
      </c>
      <c r="D456" s="24" t="s">
        <v>1281</v>
      </c>
      <c r="E456" s="24"/>
      <c r="F456" s="24" t="s">
        <v>1282</v>
      </c>
      <c r="G456" s="24" t="s">
        <v>1283</v>
      </c>
      <c r="H456" s="24" t="s">
        <v>271</v>
      </c>
      <c r="I456" s="25" t="s">
        <v>272</v>
      </c>
      <c r="J456" s="26" t="s">
        <v>338</v>
      </c>
    </row>
    <row r="457" spans="1:10" ht="11" customHeight="1" x14ac:dyDescent="0.25">
      <c r="A457" s="13" t="s">
        <v>374</v>
      </c>
      <c r="B457" s="33" t="s">
        <v>19</v>
      </c>
      <c r="C457" s="28" t="s">
        <v>96</v>
      </c>
      <c r="D457" s="24" t="str">
        <f>HYPERLINK("https://agenda.liternet.ro/cronici/bognecepomoci.html","Bog neće pomoći / God Will Not Help *)")</f>
        <v>Bog neće pomoći / God Will Not Help *)</v>
      </c>
      <c r="E457" s="24"/>
      <c r="F457" s="24" t="s">
        <v>1257</v>
      </c>
      <c r="G457" s="24" t="s">
        <v>1258</v>
      </c>
      <c r="H457" s="24" t="s">
        <v>264</v>
      </c>
      <c r="I457" s="25" t="s">
        <v>266</v>
      </c>
      <c r="J457" s="26" t="s">
        <v>338</v>
      </c>
    </row>
    <row r="458" spans="1:10" ht="11" customHeight="1" x14ac:dyDescent="0.25">
      <c r="A458" s="13" t="s">
        <v>374</v>
      </c>
      <c r="B458" s="33" t="s">
        <v>19</v>
      </c>
      <c r="C458" s="28" t="s">
        <v>14</v>
      </c>
      <c r="D458" s="24" t="s">
        <v>276</v>
      </c>
      <c r="E458" s="24"/>
      <c r="F458" s="24"/>
      <c r="G458" s="24"/>
      <c r="H458" s="24" t="s">
        <v>273</v>
      </c>
      <c r="I458" s="25" t="s">
        <v>274</v>
      </c>
      <c r="J458" s="26" t="s">
        <v>338</v>
      </c>
    </row>
    <row r="459" spans="1:10" ht="11" customHeight="1" x14ac:dyDescent="0.25">
      <c r="A459" s="13" t="s">
        <v>374</v>
      </c>
      <c r="B459" s="33" t="s">
        <v>19</v>
      </c>
      <c r="C459" s="28" t="s">
        <v>94</v>
      </c>
      <c r="D459" s="24" t="s">
        <v>1356</v>
      </c>
      <c r="E459" s="24"/>
      <c r="F459" s="24" t="s">
        <v>793</v>
      </c>
      <c r="G459" s="24" t="s">
        <v>1357</v>
      </c>
      <c r="H459" s="24" t="s">
        <v>283</v>
      </c>
      <c r="I459" s="25" t="s">
        <v>284</v>
      </c>
      <c r="J459" s="26" t="s">
        <v>338</v>
      </c>
    </row>
    <row r="460" spans="1:10" ht="11" customHeight="1" x14ac:dyDescent="0.25">
      <c r="A460" s="13" t="s">
        <v>374</v>
      </c>
      <c r="B460" s="33" t="s">
        <v>19</v>
      </c>
      <c r="C460" s="28" t="s">
        <v>149</v>
      </c>
      <c r="D460" s="24" t="s">
        <v>277</v>
      </c>
      <c r="E460" s="24"/>
      <c r="F460" s="24"/>
      <c r="G460" s="24"/>
      <c r="H460" s="24" t="s">
        <v>273</v>
      </c>
      <c r="I460" s="25" t="s">
        <v>274</v>
      </c>
      <c r="J460" s="26" t="s">
        <v>338</v>
      </c>
    </row>
    <row r="461" spans="1:10" ht="11" hidden="1" customHeight="1" outlineLevel="1" x14ac:dyDescent="0.25">
      <c r="A461" s="13" t="s">
        <v>339</v>
      </c>
      <c r="B461" s="33" t="s">
        <v>10</v>
      </c>
      <c r="C461" s="28" t="s">
        <v>11</v>
      </c>
      <c r="D461" s="24" t="s">
        <v>262</v>
      </c>
      <c r="E461" s="24"/>
      <c r="F461" s="24"/>
      <c r="G461" s="24"/>
      <c r="H461" s="37" t="s">
        <v>263</v>
      </c>
      <c r="I461" s="25" t="s">
        <v>12</v>
      </c>
      <c r="J461" s="26" t="s">
        <v>338</v>
      </c>
    </row>
    <row r="462" spans="1:10" ht="11" hidden="1" customHeight="1" outlineLevel="1" x14ac:dyDescent="0.25">
      <c r="A462" s="13" t="s">
        <v>498</v>
      </c>
      <c r="B462" s="33" t="s">
        <v>43</v>
      </c>
      <c r="C462" s="28" t="s">
        <v>249</v>
      </c>
      <c r="D462" s="24" t="str">
        <f>HYPERLINK("https://agenda.liternet.ro/cronici/decapulnostru.html","De capul nostru *)")</f>
        <v>De capul nostru *)</v>
      </c>
      <c r="E462" s="24"/>
      <c r="F462" s="24" t="s">
        <v>1266</v>
      </c>
      <c r="G462" s="24" t="s">
        <v>1267</v>
      </c>
      <c r="H462" s="24" t="s">
        <v>273</v>
      </c>
      <c r="I462" s="25" t="s">
        <v>274</v>
      </c>
      <c r="J462" s="26" t="s">
        <v>338</v>
      </c>
    </row>
    <row r="463" spans="1:10" ht="11" hidden="1" customHeight="1" outlineLevel="1" x14ac:dyDescent="0.25">
      <c r="A463" s="13" t="s">
        <v>498</v>
      </c>
      <c r="B463" s="33" t="s">
        <v>43</v>
      </c>
      <c r="C463" s="28" t="s">
        <v>55</v>
      </c>
      <c r="D463" s="24" t="s">
        <v>1281</v>
      </c>
      <c r="E463" s="24"/>
      <c r="F463" s="24" t="s">
        <v>1282</v>
      </c>
      <c r="G463" s="24" t="s">
        <v>1283</v>
      </c>
      <c r="H463" s="24" t="s">
        <v>264</v>
      </c>
      <c r="I463" s="25" t="s">
        <v>265</v>
      </c>
      <c r="J463" s="26" t="s">
        <v>338</v>
      </c>
    </row>
    <row r="464" spans="1:10" ht="11" hidden="1" customHeight="1" outlineLevel="1" x14ac:dyDescent="0.25">
      <c r="A464" s="13" t="s">
        <v>498</v>
      </c>
      <c r="B464" s="33" t="s">
        <v>43</v>
      </c>
      <c r="C464" s="28" t="s">
        <v>245</v>
      </c>
      <c r="D464" s="24" t="str">
        <f>HYPERLINK("https://agenda.liternet.ro/cronici/challengers.html","Challengers *)")</f>
        <v>Challengers *)</v>
      </c>
      <c r="E464" s="24"/>
      <c r="F464" s="24" t="s">
        <v>892</v>
      </c>
      <c r="G464" s="24" t="s">
        <v>1355</v>
      </c>
      <c r="H464" s="24" t="s">
        <v>283</v>
      </c>
      <c r="I464" s="25" t="s">
        <v>284</v>
      </c>
      <c r="J464" s="26" t="s">
        <v>338</v>
      </c>
    </row>
    <row r="465" spans="1:10" ht="11" hidden="1" customHeight="1" outlineLevel="1" x14ac:dyDescent="0.25">
      <c r="A465" s="13" t="s">
        <v>498</v>
      </c>
      <c r="B465" s="33" t="s">
        <v>43</v>
      </c>
      <c r="C465" s="28" t="s">
        <v>28</v>
      </c>
      <c r="D465" s="24" t="s">
        <v>278</v>
      </c>
      <c r="E465" s="24"/>
      <c r="F465" s="24"/>
      <c r="G465" s="24"/>
      <c r="H465" s="24" t="s">
        <v>273</v>
      </c>
      <c r="I465" s="25" t="s">
        <v>274</v>
      </c>
      <c r="J465" s="26" t="s">
        <v>338</v>
      </c>
    </row>
    <row r="466" spans="1:10" ht="11" hidden="1" customHeight="1" outlineLevel="1" x14ac:dyDescent="0.25">
      <c r="A466" s="13" t="s">
        <v>498</v>
      </c>
      <c r="B466" s="33" t="s">
        <v>43</v>
      </c>
      <c r="C466" s="28" t="s">
        <v>56</v>
      </c>
      <c r="D466" s="24" t="s">
        <v>1263</v>
      </c>
      <c r="E466" s="24"/>
      <c r="F466" s="24" t="s">
        <v>1264</v>
      </c>
      <c r="G466" s="24" t="s">
        <v>1265</v>
      </c>
      <c r="H466" s="24" t="s">
        <v>271</v>
      </c>
      <c r="I466" s="25" t="s">
        <v>272</v>
      </c>
      <c r="J466" s="26" t="s">
        <v>338</v>
      </c>
    </row>
    <row r="467" spans="1:10" ht="11" hidden="1" customHeight="1" outlineLevel="1" x14ac:dyDescent="0.25">
      <c r="A467" s="13" t="s">
        <v>498</v>
      </c>
      <c r="B467" s="33" t="s">
        <v>43</v>
      </c>
      <c r="C467" s="28" t="s">
        <v>14</v>
      </c>
      <c r="D467" s="24" t="s">
        <v>1284</v>
      </c>
      <c r="E467" s="24"/>
      <c r="F467" s="24" t="s">
        <v>1285</v>
      </c>
      <c r="G467" s="24" t="s">
        <v>1286</v>
      </c>
      <c r="H467" s="24" t="s">
        <v>264</v>
      </c>
      <c r="I467" s="25" t="s">
        <v>265</v>
      </c>
      <c r="J467" s="26" t="s">
        <v>338</v>
      </c>
    </row>
    <row r="468" spans="1:10" ht="11" hidden="1" customHeight="1" outlineLevel="1" x14ac:dyDescent="0.25">
      <c r="A468" s="13" t="s">
        <v>498</v>
      </c>
      <c r="B468" s="33" t="s">
        <v>43</v>
      </c>
      <c r="C468" s="28" t="s">
        <v>14</v>
      </c>
      <c r="D468" s="24" t="s">
        <v>279</v>
      </c>
      <c r="E468" s="24"/>
      <c r="F468" s="24"/>
      <c r="G468" s="24"/>
      <c r="H468" s="24" t="s">
        <v>273</v>
      </c>
      <c r="I468" s="25" t="s">
        <v>274</v>
      </c>
      <c r="J468" s="26" t="s">
        <v>338</v>
      </c>
    </row>
    <row r="469" spans="1:10" ht="11" hidden="1" customHeight="1" outlineLevel="1" x14ac:dyDescent="0.25">
      <c r="A469" s="13" t="s">
        <v>498</v>
      </c>
      <c r="B469" s="33" t="s">
        <v>43</v>
      </c>
      <c r="C469" s="28" t="s">
        <v>94</v>
      </c>
      <c r="D469" s="24" t="s">
        <v>1284</v>
      </c>
      <c r="E469" s="24"/>
      <c r="F469" s="24" t="s">
        <v>1285</v>
      </c>
      <c r="G469" s="24" t="s">
        <v>1286</v>
      </c>
      <c r="H469" s="24" t="s">
        <v>271</v>
      </c>
      <c r="I469" s="25" t="s">
        <v>272</v>
      </c>
      <c r="J469" s="26" t="s">
        <v>338</v>
      </c>
    </row>
    <row r="470" spans="1:10" ht="11" hidden="1" customHeight="1" outlineLevel="1" x14ac:dyDescent="0.25">
      <c r="A470" s="13" t="s">
        <v>498</v>
      </c>
      <c r="B470" s="33" t="s">
        <v>43</v>
      </c>
      <c r="C470" s="28" t="s">
        <v>94</v>
      </c>
      <c r="D470" s="24" t="str">
        <f>HYPERLINK("https://agenda.liternet.ro/cronici/moneyball.html","Moneyball *)")</f>
        <v>Moneyball *)</v>
      </c>
      <c r="E470" s="24"/>
      <c r="F470" s="24" t="s">
        <v>1358</v>
      </c>
      <c r="G470" s="24" t="s">
        <v>1359</v>
      </c>
      <c r="H470" s="24" t="s">
        <v>283</v>
      </c>
      <c r="I470" s="25" t="s">
        <v>284</v>
      </c>
      <c r="J470" s="26" t="s">
        <v>338</v>
      </c>
    </row>
    <row r="471" spans="1:10" ht="11" hidden="1" customHeight="1" outlineLevel="1" x14ac:dyDescent="0.25">
      <c r="A471" s="13" t="s">
        <v>498</v>
      </c>
      <c r="B471" s="33" t="s">
        <v>43</v>
      </c>
      <c r="C471" s="28" t="s">
        <v>149</v>
      </c>
      <c r="D471" s="24" t="s">
        <v>280</v>
      </c>
      <c r="E471" s="24"/>
      <c r="F471" s="24"/>
      <c r="G471" s="24"/>
      <c r="H471" s="24" t="s">
        <v>273</v>
      </c>
      <c r="I471" s="25" t="s">
        <v>274</v>
      </c>
      <c r="J471" s="26" t="s">
        <v>338</v>
      </c>
    </row>
    <row r="472" spans="1:10" ht="11" hidden="1" customHeight="1" outlineLevel="1" x14ac:dyDescent="0.25">
      <c r="A472" s="13" t="s">
        <v>439</v>
      </c>
      <c r="B472" s="33" t="s">
        <v>30</v>
      </c>
      <c r="C472" s="28" t="s">
        <v>246</v>
      </c>
      <c r="D472" s="24" t="s">
        <v>281</v>
      </c>
      <c r="E472" s="24"/>
      <c r="F472" s="24"/>
      <c r="G472" s="24"/>
      <c r="H472" s="24" t="s">
        <v>273</v>
      </c>
      <c r="I472" s="25" t="s">
        <v>274</v>
      </c>
      <c r="J472" s="26" t="s">
        <v>338</v>
      </c>
    </row>
    <row r="473" spans="1:10" ht="11" hidden="1" customHeight="1" outlineLevel="1" x14ac:dyDescent="0.25">
      <c r="A473" s="13" t="s">
        <v>439</v>
      </c>
      <c r="B473" s="33" t="s">
        <v>30</v>
      </c>
      <c r="C473" s="28" t="s">
        <v>80</v>
      </c>
      <c r="D473" s="24" t="s">
        <v>1281</v>
      </c>
      <c r="E473" s="24"/>
      <c r="F473" s="24" t="s">
        <v>1282</v>
      </c>
      <c r="G473" s="24" t="s">
        <v>1283</v>
      </c>
      <c r="H473" s="24" t="s">
        <v>273</v>
      </c>
      <c r="I473" s="25" t="s">
        <v>274</v>
      </c>
      <c r="J473" s="26" t="s">
        <v>338</v>
      </c>
    </row>
    <row r="474" spans="1:10" ht="11" hidden="1" customHeight="1" outlineLevel="1" x14ac:dyDescent="0.25">
      <c r="A474" s="13" t="s">
        <v>439</v>
      </c>
      <c r="B474" s="33" t="s">
        <v>30</v>
      </c>
      <c r="C474" s="28" t="s">
        <v>57</v>
      </c>
      <c r="D474" s="24" t="s">
        <v>1360</v>
      </c>
      <c r="E474" s="24"/>
      <c r="F474" s="24" t="s">
        <v>1361</v>
      </c>
      <c r="G474" s="24" t="s">
        <v>1362</v>
      </c>
      <c r="H474" s="24" t="s">
        <v>283</v>
      </c>
      <c r="I474" s="25" t="s">
        <v>284</v>
      </c>
      <c r="J474" s="26" t="s">
        <v>603</v>
      </c>
    </row>
    <row r="475" spans="1:10" ht="11" hidden="1" customHeight="1" outlineLevel="1" x14ac:dyDescent="0.25">
      <c r="A475" s="13" t="s">
        <v>439</v>
      </c>
      <c r="B475" s="33" t="s">
        <v>30</v>
      </c>
      <c r="C475" s="28" t="s">
        <v>34</v>
      </c>
      <c r="D475" s="24" t="str">
        <f>HYPERLINK("https://agenda.liternet.ro/cronici/itterzemmagamotthon.html","Itt érzem magam otthon / Aici mă simt acasă *)")</f>
        <v>Itt érzem magam otthon / Aici mă simt acasă *)</v>
      </c>
      <c r="E475" s="24"/>
      <c r="F475" s="24" t="s">
        <v>1274</v>
      </c>
      <c r="G475" s="24" t="s">
        <v>1275</v>
      </c>
      <c r="H475" s="24" t="s">
        <v>264</v>
      </c>
      <c r="I475" s="25" t="s">
        <v>266</v>
      </c>
      <c r="J475" s="26" t="s">
        <v>338</v>
      </c>
    </row>
    <row r="476" spans="1:10" ht="11" hidden="1" customHeight="1" outlineLevel="1" x14ac:dyDescent="0.25">
      <c r="A476" s="13" t="s">
        <v>439</v>
      </c>
      <c r="B476" s="33" t="s">
        <v>30</v>
      </c>
      <c r="C476" s="28" t="s">
        <v>34</v>
      </c>
      <c r="D476" s="24" t="s">
        <v>1284</v>
      </c>
      <c r="E476" s="24"/>
      <c r="F476" s="24" t="s">
        <v>1285</v>
      </c>
      <c r="G476" s="24" t="s">
        <v>1286</v>
      </c>
      <c r="H476" s="24" t="s">
        <v>273</v>
      </c>
      <c r="I476" s="25" t="s">
        <v>274</v>
      </c>
      <c r="J476" s="26" t="s">
        <v>338</v>
      </c>
    </row>
    <row r="477" spans="1:10" ht="11" hidden="1" customHeight="1" outlineLevel="1" x14ac:dyDescent="0.25">
      <c r="A477" s="13" t="s">
        <v>439</v>
      </c>
      <c r="B477" s="33" t="s">
        <v>30</v>
      </c>
      <c r="C477" s="28" t="s">
        <v>55</v>
      </c>
      <c r="D477" s="24" t="s">
        <v>1328</v>
      </c>
      <c r="E477" s="24"/>
      <c r="F477" s="24" t="s">
        <v>1323</v>
      </c>
      <c r="G477" s="24" t="s">
        <v>1329</v>
      </c>
      <c r="H477" s="24" t="s">
        <v>273</v>
      </c>
      <c r="I477" s="25" t="s">
        <v>274</v>
      </c>
      <c r="J477" s="26" t="s">
        <v>338</v>
      </c>
    </row>
    <row r="478" spans="1:10" ht="11" hidden="1" customHeight="1" outlineLevel="1" x14ac:dyDescent="0.25">
      <c r="A478" s="13" t="s">
        <v>439</v>
      </c>
      <c r="B478" s="33" t="s">
        <v>30</v>
      </c>
      <c r="C478" s="28" t="s">
        <v>55</v>
      </c>
      <c r="D478" s="24" t="s">
        <v>1363</v>
      </c>
      <c r="E478" s="24"/>
      <c r="F478" s="24" t="s">
        <v>1364</v>
      </c>
      <c r="G478" s="24" t="s">
        <v>1365</v>
      </c>
      <c r="H478" s="24" t="s">
        <v>283</v>
      </c>
      <c r="I478" s="25" t="s">
        <v>284</v>
      </c>
      <c r="J478" s="26" t="s">
        <v>338</v>
      </c>
    </row>
    <row r="479" spans="1:10" ht="11" hidden="1" customHeight="1" outlineLevel="1" x14ac:dyDescent="0.25">
      <c r="A479" s="13" t="s">
        <v>439</v>
      </c>
      <c r="B479" s="33" t="s">
        <v>30</v>
      </c>
      <c r="C479" s="28" t="s">
        <v>185</v>
      </c>
      <c r="D479" s="24" t="s">
        <v>1284</v>
      </c>
      <c r="E479" s="24"/>
      <c r="F479" s="24" t="s">
        <v>1285</v>
      </c>
      <c r="G479" s="24" t="s">
        <v>1286</v>
      </c>
      <c r="H479" s="24" t="s">
        <v>264</v>
      </c>
      <c r="I479" s="25" t="s">
        <v>266</v>
      </c>
      <c r="J479" s="26" t="s">
        <v>338</v>
      </c>
    </row>
    <row r="480" spans="1:10" ht="11" hidden="1" customHeight="1" outlineLevel="1" x14ac:dyDescent="0.25">
      <c r="A480" s="13" t="s">
        <v>439</v>
      </c>
      <c r="B480" s="33" t="s">
        <v>30</v>
      </c>
      <c r="C480" s="28" t="s">
        <v>28</v>
      </c>
      <c r="D480" s="24" t="str">
        <f>HYPERLINK("https://agenda.liternet.ro/cronici/decapulnostru.html","De capul nostru *)")</f>
        <v>De capul nostru *)</v>
      </c>
      <c r="E480" s="24"/>
      <c r="F480" s="24" t="s">
        <v>1266</v>
      </c>
      <c r="G480" s="24" t="s">
        <v>1267</v>
      </c>
      <c r="H480" s="24" t="s">
        <v>271</v>
      </c>
      <c r="I480" s="25" t="s">
        <v>272</v>
      </c>
      <c r="J480" s="26" t="s">
        <v>338</v>
      </c>
    </row>
    <row r="481" spans="1:10" ht="11" hidden="1" customHeight="1" outlineLevel="1" x14ac:dyDescent="0.25">
      <c r="A481" s="13" t="s">
        <v>439</v>
      </c>
      <c r="B481" s="33" t="s">
        <v>30</v>
      </c>
      <c r="C481" s="28" t="s">
        <v>96</v>
      </c>
      <c r="D481" s="24" t="s">
        <v>1278</v>
      </c>
      <c r="E481" s="24"/>
      <c r="F481" s="24" t="s">
        <v>1279</v>
      </c>
      <c r="G481" s="24" t="s">
        <v>1280</v>
      </c>
      <c r="H481" s="24" t="s">
        <v>264</v>
      </c>
      <c r="I481" s="25" t="s">
        <v>266</v>
      </c>
      <c r="J481" s="26" t="s">
        <v>338</v>
      </c>
    </row>
    <row r="482" spans="1:10" ht="11" hidden="1" customHeight="1" outlineLevel="1" x14ac:dyDescent="0.25">
      <c r="A482" s="13" t="s">
        <v>439</v>
      </c>
      <c r="B482" s="33" t="s">
        <v>30</v>
      </c>
      <c r="C482" s="28" t="s">
        <v>26</v>
      </c>
      <c r="D482" s="24" t="str">
        <f>HYPERLINK("https://agenda.liternet.ro/cronici/kongeligaffaere.html","En kongelig affaere / A Royal Affair *)")</f>
        <v>En kongelig affaere / A Royal Affair *)</v>
      </c>
      <c r="E482" s="24"/>
      <c r="F482" s="24" t="s">
        <v>1289</v>
      </c>
      <c r="G482" s="24" t="s">
        <v>1290</v>
      </c>
      <c r="H482" s="24" t="s">
        <v>271</v>
      </c>
      <c r="I482" s="25" t="s">
        <v>272</v>
      </c>
      <c r="J482" s="26" t="s">
        <v>338</v>
      </c>
    </row>
    <row r="483" spans="1:10" ht="11" hidden="1" customHeight="1" outlineLevel="1" x14ac:dyDescent="0.25">
      <c r="A483" s="13" t="s">
        <v>439</v>
      </c>
      <c r="B483" s="33" t="s">
        <v>30</v>
      </c>
      <c r="C483" s="28" t="s">
        <v>94</v>
      </c>
      <c r="D483" s="24" t="s">
        <v>1330</v>
      </c>
      <c r="E483" s="24"/>
      <c r="F483" s="24" t="s">
        <v>1331</v>
      </c>
      <c r="G483" s="24" t="s">
        <v>1332</v>
      </c>
      <c r="H483" s="24" t="s">
        <v>273</v>
      </c>
      <c r="I483" s="25" t="s">
        <v>274</v>
      </c>
      <c r="J483" s="26" t="s">
        <v>338</v>
      </c>
    </row>
    <row r="484" spans="1:10" ht="11" hidden="1" customHeight="1" outlineLevel="1" x14ac:dyDescent="0.25">
      <c r="A484" s="13" t="s">
        <v>439</v>
      </c>
      <c r="B484" s="33" t="s">
        <v>30</v>
      </c>
      <c r="C484" s="28" t="s">
        <v>94</v>
      </c>
      <c r="D484" s="24" t="str">
        <f>HYPERLINK("https://agenda.liternet.ro/cronici/ironclaw.html","The Iron Claw *)")</f>
        <v>The Iron Claw *)</v>
      </c>
      <c r="E484" s="24"/>
      <c r="F484" s="24" t="s">
        <v>1366</v>
      </c>
      <c r="G484" s="24" t="s">
        <v>1367</v>
      </c>
      <c r="H484" s="24" t="s">
        <v>283</v>
      </c>
      <c r="I484" s="25" t="s">
        <v>284</v>
      </c>
      <c r="J484" s="26" t="s">
        <v>338</v>
      </c>
    </row>
    <row r="485" spans="1:10" ht="11" hidden="1" customHeight="1" outlineLevel="1" x14ac:dyDescent="0.25">
      <c r="A485" s="13" t="s">
        <v>440</v>
      </c>
      <c r="B485" s="33" t="s">
        <v>31</v>
      </c>
      <c r="C485" s="28" t="s">
        <v>246</v>
      </c>
      <c r="D485" s="24" t="s">
        <v>282</v>
      </c>
      <c r="E485" s="24"/>
      <c r="F485" s="24"/>
      <c r="G485" s="24"/>
      <c r="H485" s="24" t="s">
        <v>273</v>
      </c>
      <c r="I485" s="25" t="s">
        <v>274</v>
      </c>
      <c r="J485" s="26" t="s">
        <v>338</v>
      </c>
    </row>
    <row r="486" spans="1:10" ht="11" hidden="1" customHeight="1" outlineLevel="1" x14ac:dyDescent="0.25">
      <c r="A486" s="13" t="s">
        <v>440</v>
      </c>
      <c r="B486" s="33" t="s">
        <v>31</v>
      </c>
      <c r="C486" s="28" t="s">
        <v>134</v>
      </c>
      <c r="D486" s="24" t="str">
        <f>HYPERLINK("https://agenda.liternet.ro/cronici/decapulnostru.html","De capul nostru *)")</f>
        <v>De capul nostru *)</v>
      </c>
      <c r="E486" s="24"/>
      <c r="F486" s="24" t="s">
        <v>1266</v>
      </c>
      <c r="G486" s="24" t="s">
        <v>1267</v>
      </c>
      <c r="H486" s="24" t="s">
        <v>273</v>
      </c>
      <c r="I486" s="25" t="s">
        <v>274</v>
      </c>
      <c r="J486" s="26" t="s">
        <v>338</v>
      </c>
    </row>
    <row r="487" spans="1:10" ht="11" hidden="1" customHeight="1" outlineLevel="1" x14ac:dyDescent="0.25">
      <c r="A487" s="13" t="s">
        <v>440</v>
      </c>
      <c r="B487" s="33" t="s">
        <v>31</v>
      </c>
      <c r="C487" s="28" t="s">
        <v>57</v>
      </c>
      <c r="D487" s="24" t="s">
        <v>1368</v>
      </c>
      <c r="E487" s="24"/>
      <c r="F487" s="24" t="s">
        <v>1369</v>
      </c>
      <c r="G487" s="24" t="s">
        <v>1370</v>
      </c>
      <c r="H487" s="24" t="s">
        <v>283</v>
      </c>
      <c r="I487" s="25" t="s">
        <v>284</v>
      </c>
      <c r="J487" s="26" t="s">
        <v>338</v>
      </c>
    </row>
    <row r="488" spans="1:10" ht="11" hidden="1" customHeight="1" outlineLevel="1" x14ac:dyDescent="0.25">
      <c r="A488" s="13" t="s">
        <v>440</v>
      </c>
      <c r="B488" s="33" t="s">
        <v>31</v>
      </c>
      <c r="C488" s="28" t="s">
        <v>209</v>
      </c>
      <c r="D488" s="24" t="s">
        <v>1260</v>
      </c>
      <c r="E488" s="24"/>
      <c r="F488" s="24" t="s">
        <v>1261</v>
      </c>
      <c r="G488" s="24" t="s">
        <v>1262</v>
      </c>
      <c r="H488" s="24" t="s">
        <v>264</v>
      </c>
      <c r="I488" s="25" t="s">
        <v>266</v>
      </c>
      <c r="J488" s="26" t="s">
        <v>338</v>
      </c>
    </row>
    <row r="489" spans="1:10" ht="11" hidden="1" customHeight="1" outlineLevel="1" x14ac:dyDescent="0.25">
      <c r="A489" s="13" t="s">
        <v>440</v>
      </c>
      <c r="B489" s="33" t="s">
        <v>31</v>
      </c>
      <c r="C489" s="28" t="s">
        <v>34</v>
      </c>
      <c r="D489" s="24" t="str">
        <f>HYPERLINK("https://agenda.liternet.ro/cronici/bognecepomoci.html","Bog neće pomoći / God Will Not Help *)")</f>
        <v>Bog neće pomoći / God Will Not Help *)</v>
      </c>
      <c r="E489" s="24"/>
      <c r="F489" s="24" t="s">
        <v>1257</v>
      </c>
      <c r="G489" s="24" t="s">
        <v>1258</v>
      </c>
      <c r="H489" s="24" t="s">
        <v>273</v>
      </c>
      <c r="I489" s="25" t="s">
        <v>274</v>
      </c>
      <c r="J489" s="26" t="s">
        <v>338</v>
      </c>
    </row>
    <row r="490" spans="1:10" ht="11" hidden="1" customHeight="1" outlineLevel="1" x14ac:dyDescent="0.25">
      <c r="A490" s="13" t="s">
        <v>440</v>
      </c>
      <c r="B490" s="33" t="s">
        <v>31</v>
      </c>
      <c r="C490" s="28" t="s">
        <v>270</v>
      </c>
      <c r="D490" s="24" t="s">
        <v>1263</v>
      </c>
      <c r="E490" s="24"/>
      <c r="F490" s="24" t="s">
        <v>1264</v>
      </c>
      <c r="G490" s="24" t="s">
        <v>1265</v>
      </c>
      <c r="H490" s="24" t="s">
        <v>264</v>
      </c>
      <c r="I490" s="25" t="s">
        <v>266</v>
      </c>
      <c r="J490" s="26" t="s">
        <v>338</v>
      </c>
    </row>
    <row r="491" spans="1:10" ht="11" hidden="1" customHeight="1" outlineLevel="1" x14ac:dyDescent="0.25">
      <c r="A491" s="13" t="s">
        <v>440</v>
      </c>
      <c r="B491" s="33" t="s">
        <v>31</v>
      </c>
      <c r="C491" s="28" t="s">
        <v>245</v>
      </c>
      <c r="D491" s="24" t="s">
        <v>1371</v>
      </c>
      <c r="E491" s="24"/>
      <c r="F491" s="24" t="s">
        <v>1372</v>
      </c>
      <c r="G491" s="24" t="s">
        <v>1373</v>
      </c>
      <c r="H491" s="24" t="s">
        <v>283</v>
      </c>
      <c r="I491" s="25" t="s">
        <v>284</v>
      </c>
      <c r="J491" s="26" t="s">
        <v>338</v>
      </c>
    </row>
    <row r="492" spans="1:10" ht="11" hidden="1" customHeight="1" outlineLevel="1" x14ac:dyDescent="0.25">
      <c r="A492" s="13" t="s">
        <v>440</v>
      </c>
      <c r="B492" s="33" t="s">
        <v>31</v>
      </c>
      <c r="C492" s="28" t="s">
        <v>28</v>
      </c>
      <c r="D492" s="24" t="s">
        <v>1284</v>
      </c>
      <c r="E492" s="24"/>
      <c r="F492" s="24" t="s">
        <v>1285</v>
      </c>
      <c r="G492" s="24" t="s">
        <v>1286</v>
      </c>
      <c r="H492" s="24" t="s">
        <v>271</v>
      </c>
      <c r="I492" s="25" t="s">
        <v>272</v>
      </c>
      <c r="J492" s="26" t="s">
        <v>338</v>
      </c>
    </row>
    <row r="493" spans="1:10" ht="11" hidden="1" customHeight="1" outlineLevel="1" x14ac:dyDescent="0.25">
      <c r="A493" s="13" t="s">
        <v>440</v>
      </c>
      <c r="B493" s="33" t="s">
        <v>31</v>
      </c>
      <c r="C493" s="28" t="s">
        <v>28</v>
      </c>
      <c r="D493" s="24" t="s">
        <v>1263</v>
      </c>
      <c r="E493" s="24"/>
      <c r="F493" s="24" t="s">
        <v>1264</v>
      </c>
      <c r="G493" s="24" t="s">
        <v>1265</v>
      </c>
      <c r="H493" s="24" t="s">
        <v>273</v>
      </c>
      <c r="I493" s="25" t="s">
        <v>274</v>
      </c>
      <c r="J493" s="26" t="s">
        <v>338</v>
      </c>
    </row>
    <row r="494" spans="1:10" ht="11" hidden="1" customHeight="1" outlineLevel="1" x14ac:dyDescent="0.25">
      <c r="A494" s="13" t="s">
        <v>440</v>
      </c>
      <c r="B494" s="33" t="s">
        <v>31</v>
      </c>
      <c r="C494" s="28" t="s">
        <v>233</v>
      </c>
      <c r="D494" s="24" t="str">
        <f>HYPERLINK("https://agenda.liternet.ro/cronici/itterzemmagamotthon.html","Itt érzem magam otthon / Aici mă simt acasă *)")</f>
        <v>Itt érzem magam otthon / Aici mă simt acasă *)</v>
      </c>
      <c r="E494" s="24"/>
      <c r="F494" s="24" t="s">
        <v>1274</v>
      </c>
      <c r="G494" s="24" t="s">
        <v>1275</v>
      </c>
      <c r="H494" s="24" t="s">
        <v>264</v>
      </c>
      <c r="I494" s="25" t="s">
        <v>266</v>
      </c>
      <c r="J494" s="26" t="s">
        <v>338</v>
      </c>
    </row>
    <row r="495" spans="1:10" ht="11" hidden="1" customHeight="1" outlineLevel="1" x14ac:dyDescent="0.25">
      <c r="A495" s="13" t="s">
        <v>440</v>
      </c>
      <c r="B495" s="33" t="s">
        <v>31</v>
      </c>
      <c r="C495" s="28" t="s">
        <v>26</v>
      </c>
      <c r="D495" s="24" t="str">
        <f>HYPERLINK("https://agenda.liternet.ro/cronici/druk.html","Druk / Another Round *)")</f>
        <v>Druk / Another Round *)</v>
      </c>
      <c r="E495" s="24"/>
      <c r="F495" s="24" t="s">
        <v>1291</v>
      </c>
      <c r="G495" s="24" t="s">
        <v>1292</v>
      </c>
      <c r="H495" s="24" t="s">
        <v>271</v>
      </c>
      <c r="I495" s="25" t="s">
        <v>272</v>
      </c>
      <c r="J495" s="26" t="s">
        <v>338</v>
      </c>
    </row>
    <row r="496" spans="1:10" ht="11" hidden="1" customHeight="1" outlineLevel="1" x14ac:dyDescent="0.25">
      <c r="A496" s="13" t="s">
        <v>440</v>
      </c>
      <c r="B496" s="33" t="s">
        <v>31</v>
      </c>
      <c r="C496" s="28" t="s">
        <v>26</v>
      </c>
      <c r="D496" s="24" t="str">
        <f>HYPERLINK("https://agenda.liternet.ro/cronici/blindside.html","The Blind Side *)")</f>
        <v>The Blind Side *)</v>
      </c>
      <c r="E496" s="24"/>
      <c r="F496" s="24" t="s">
        <v>1374</v>
      </c>
      <c r="G496" s="24" t="s">
        <v>1375</v>
      </c>
      <c r="H496" s="24" t="s">
        <v>283</v>
      </c>
      <c r="I496" s="25" t="s">
        <v>284</v>
      </c>
      <c r="J496" s="26" t="s">
        <v>338</v>
      </c>
    </row>
    <row r="497" spans="1:10" ht="11" hidden="1" customHeight="1" outlineLevel="1" x14ac:dyDescent="0.25">
      <c r="A497" s="13" t="s">
        <v>440</v>
      </c>
      <c r="B497" s="33" t="s">
        <v>31</v>
      </c>
      <c r="C497" s="28" t="s">
        <v>94</v>
      </c>
      <c r="D497" s="24" t="s">
        <v>1281</v>
      </c>
      <c r="E497" s="24"/>
      <c r="F497" s="24" t="s">
        <v>1282</v>
      </c>
      <c r="G497" s="24" t="s">
        <v>1283</v>
      </c>
      <c r="H497" s="24" t="s">
        <v>273</v>
      </c>
      <c r="I497" s="25" t="s">
        <v>274</v>
      </c>
      <c r="J497" s="26" t="s">
        <v>338</v>
      </c>
    </row>
    <row r="498" spans="1:10" ht="11" hidden="1" customHeight="1" outlineLevel="1" x14ac:dyDescent="0.25">
      <c r="A498" s="13" t="s">
        <v>391</v>
      </c>
      <c r="B498" s="33" t="s">
        <v>23</v>
      </c>
      <c r="C498" s="28" t="s">
        <v>55</v>
      </c>
      <c r="D498" s="24" t="str">
        <f>HYPERLINK("https://agenda.liternet.ro/cronici/dolcevita.html","La dolce vita *)")</f>
        <v>La dolce vita *)</v>
      </c>
      <c r="E498" s="24"/>
      <c r="F498" s="24" t="s">
        <v>1376</v>
      </c>
      <c r="G498" s="24" t="s">
        <v>1377</v>
      </c>
      <c r="H498" s="24" t="s">
        <v>283</v>
      </c>
      <c r="I498" s="25" t="s">
        <v>284</v>
      </c>
      <c r="J498" s="26" t="s">
        <v>342</v>
      </c>
    </row>
    <row r="499" spans="1:10" ht="11" hidden="1" customHeight="1" outlineLevel="1" x14ac:dyDescent="0.25">
      <c r="A499" s="13" t="s">
        <v>391</v>
      </c>
      <c r="B499" s="33" t="s">
        <v>23</v>
      </c>
      <c r="C499" s="28" t="s">
        <v>285</v>
      </c>
      <c r="D499" s="24" t="str">
        <f>HYPERLINK("https://agenda.liternet.ro/cronici/aboutdesouffle.html","A bout de souffle *)")</f>
        <v>A bout de souffle *)</v>
      </c>
      <c r="E499" s="24"/>
      <c r="F499" s="24" t="s">
        <v>1378</v>
      </c>
      <c r="G499" s="24" t="s">
        <v>1379</v>
      </c>
      <c r="H499" s="24" t="s">
        <v>283</v>
      </c>
      <c r="I499" s="25" t="s">
        <v>284</v>
      </c>
      <c r="J499" s="26" t="s">
        <v>342</v>
      </c>
    </row>
    <row r="500" spans="1:10" ht="11" hidden="1" customHeight="1" outlineLevel="1" x14ac:dyDescent="0.25">
      <c r="A500" s="13" t="s">
        <v>485</v>
      </c>
      <c r="B500" s="33" t="s">
        <v>40</v>
      </c>
      <c r="C500" s="28" t="s">
        <v>16</v>
      </c>
      <c r="D500" s="24" t="str">
        <f>HYPERLINK("https://agenda.liternet.ro/cronici/goodyear.html","A Good Year *)")</f>
        <v>A Good Year *)</v>
      </c>
      <c r="E500" s="24"/>
      <c r="F500" s="24" t="s">
        <v>697</v>
      </c>
      <c r="G500" s="24" t="s">
        <v>1380</v>
      </c>
      <c r="H500" s="24" t="s">
        <v>283</v>
      </c>
      <c r="I500" s="25" t="s">
        <v>286</v>
      </c>
      <c r="J500" s="26" t="s">
        <v>603</v>
      </c>
    </row>
    <row r="501" spans="1:10" ht="11" hidden="1" customHeight="1" outlineLevel="1" x14ac:dyDescent="0.25">
      <c r="A501" s="13" t="s">
        <v>486</v>
      </c>
      <c r="B501" s="33" t="s">
        <v>41</v>
      </c>
      <c r="C501" s="28" t="s">
        <v>245</v>
      </c>
      <c r="D501" s="24" t="str">
        <f>HYPERLINK("https://agenda.liternet.ro/cronici/cinemaparadiso.html","Nuovo Cinema Paradiso *)")</f>
        <v>Nuovo Cinema Paradiso *)</v>
      </c>
      <c r="E501" s="24"/>
      <c r="F501" s="24" t="s">
        <v>1381</v>
      </c>
      <c r="G501" s="24" t="s">
        <v>1382</v>
      </c>
      <c r="H501" s="24" t="s">
        <v>283</v>
      </c>
      <c r="I501" s="25" t="s">
        <v>284</v>
      </c>
      <c r="J501" s="26" t="s">
        <v>338</v>
      </c>
    </row>
    <row r="502" spans="1:10" ht="11" hidden="1" customHeight="1" outlineLevel="1" x14ac:dyDescent="0.25">
      <c r="A502" s="13" t="s">
        <v>486</v>
      </c>
      <c r="B502" s="33" t="s">
        <v>41</v>
      </c>
      <c r="C502" s="28" t="s">
        <v>26</v>
      </c>
      <c r="D502" s="24" t="s">
        <v>1383</v>
      </c>
      <c r="E502" s="24"/>
      <c r="F502" s="24" t="s">
        <v>1384</v>
      </c>
      <c r="G502" s="24" t="s">
        <v>1385</v>
      </c>
      <c r="H502" s="24" t="s">
        <v>283</v>
      </c>
      <c r="I502" s="25" t="s">
        <v>284</v>
      </c>
      <c r="J502" s="26" t="s">
        <v>338</v>
      </c>
    </row>
    <row r="503" spans="1:10" ht="11" customHeight="1" collapsed="1" x14ac:dyDescent="0.25">
      <c r="A503" s="13" t="s">
        <v>339</v>
      </c>
      <c r="B503" s="33" t="s">
        <v>10</v>
      </c>
      <c r="C503" s="28" t="s">
        <v>287</v>
      </c>
      <c r="D503" s="24" t="str">
        <f>HYPERLINK("https://agenda.liternet.ro/cronici/decapulnostru.html","De capul nostru *)")</f>
        <v>De capul nostru *)</v>
      </c>
      <c r="E503" s="24"/>
      <c r="F503" s="24" t="s">
        <v>1266</v>
      </c>
      <c r="G503" s="24" t="s">
        <v>1267</v>
      </c>
      <c r="H503" s="24" t="s">
        <v>288</v>
      </c>
      <c r="I503" s="25"/>
      <c r="J503" s="26" t="s">
        <v>338</v>
      </c>
    </row>
    <row r="504" spans="1:10" ht="11" customHeight="1" x14ac:dyDescent="0.25">
      <c r="A504" s="13" t="s">
        <v>339</v>
      </c>
      <c r="B504" s="33" t="s">
        <v>10</v>
      </c>
      <c r="C504" s="28" t="s">
        <v>289</v>
      </c>
      <c r="D504" s="24" t="str">
        <f>HYPERLINK("https://agenda.liternet.ro/cronici/backrooms.html","Backrooms *)")</f>
        <v>Backrooms *)</v>
      </c>
      <c r="E504" s="24"/>
      <c r="F504" s="24" t="s">
        <v>1386</v>
      </c>
      <c r="G504" s="24" t="s">
        <v>1387</v>
      </c>
      <c r="H504" s="24" t="s">
        <v>288</v>
      </c>
      <c r="I504" s="25"/>
      <c r="J504" s="26" t="s">
        <v>338</v>
      </c>
    </row>
    <row r="505" spans="1:10" ht="11" customHeight="1" x14ac:dyDescent="0.25">
      <c r="A505" s="13" t="s">
        <v>339</v>
      </c>
      <c r="B505" s="33" t="s">
        <v>10</v>
      </c>
      <c r="C505" s="28" t="s">
        <v>197</v>
      </c>
      <c r="D505" s="24" t="s">
        <v>1278</v>
      </c>
      <c r="E505" s="24"/>
      <c r="F505" s="24" t="s">
        <v>1279</v>
      </c>
      <c r="G505" s="24" t="s">
        <v>1280</v>
      </c>
      <c r="H505" s="24" t="s">
        <v>288</v>
      </c>
      <c r="I505" s="25"/>
      <c r="J505" s="26" t="s">
        <v>338</v>
      </c>
    </row>
    <row r="506" spans="1:10" ht="11" customHeight="1" x14ac:dyDescent="0.25">
      <c r="A506" s="13" t="s">
        <v>339</v>
      </c>
      <c r="B506" s="33" t="s">
        <v>10</v>
      </c>
      <c r="C506" s="28" t="s">
        <v>290</v>
      </c>
      <c r="D506" s="24" t="s">
        <v>1388</v>
      </c>
      <c r="E506" s="24"/>
      <c r="F506" s="24" t="s">
        <v>610</v>
      </c>
      <c r="G506" s="24" t="s">
        <v>1389</v>
      </c>
      <c r="H506" s="24" t="s">
        <v>288</v>
      </c>
      <c r="I506" s="25"/>
      <c r="J506" s="26" t="s">
        <v>338</v>
      </c>
    </row>
    <row r="507" spans="1:10" x14ac:dyDescent="0.25">
      <c r="A507" s="13" t="s">
        <v>339</v>
      </c>
      <c r="B507" s="33" t="s">
        <v>10</v>
      </c>
      <c r="C507" s="28" t="s">
        <v>291</v>
      </c>
      <c r="D507" s="24" t="s">
        <v>1390</v>
      </c>
      <c r="E507" s="24"/>
      <c r="F507" s="24" t="s">
        <v>1391</v>
      </c>
      <c r="G507" s="24" t="s">
        <v>1392</v>
      </c>
      <c r="H507" s="24" t="s">
        <v>288</v>
      </c>
      <c r="I507" s="25"/>
      <c r="J507" s="26" t="s">
        <v>338</v>
      </c>
    </row>
    <row r="508" spans="1:10" ht="11" customHeight="1" x14ac:dyDescent="0.25">
      <c r="A508" s="13" t="s">
        <v>339</v>
      </c>
      <c r="B508" s="33" t="s">
        <v>10</v>
      </c>
      <c r="C508" s="28" t="s">
        <v>292</v>
      </c>
      <c r="D508" s="24" t="s">
        <v>1393</v>
      </c>
      <c r="E508" s="24"/>
      <c r="F508" s="24" t="s">
        <v>1394</v>
      </c>
      <c r="G508" s="24" t="s">
        <v>1395</v>
      </c>
      <c r="H508" s="24" t="s">
        <v>288</v>
      </c>
      <c r="I508" s="25"/>
      <c r="J508" s="26" t="s">
        <v>338</v>
      </c>
    </row>
    <row r="509" spans="1:10" ht="11" customHeight="1" x14ac:dyDescent="0.25">
      <c r="A509" s="13" t="s">
        <v>339</v>
      </c>
      <c r="B509" s="33" t="s">
        <v>10</v>
      </c>
      <c r="C509" s="28" t="s">
        <v>293</v>
      </c>
      <c r="D509" s="24" t="s">
        <v>1263</v>
      </c>
      <c r="E509" s="24"/>
      <c r="F509" s="24" t="s">
        <v>1264</v>
      </c>
      <c r="G509" s="24" t="s">
        <v>1265</v>
      </c>
      <c r="H509" s="24" t="s">
        <v>288</v>
      </c>
      <c r="I509" s="25"/>
      <c r="J509" s="26" t="s">
        <v>338</v>
      </c>
    </row>
    <row r="510" spans="1:10" ht="11" customHeight="1" x14ac:dyDescent="0.25">
      <c r="A510" s="13" t="s">
        <v>339</v>
      </c>
      <c r="B510" s="33" t="s">
        <v>10</v>
      </c>
      <c r="C510" s="28" t="s">
        <v>294</v>
      </c>
      <c r="D510" s="24" t="s">
        <v>1396</v>
      </c>
      <c r="E510" s="24"/>
      <c r="F510" s="24" t="s">
        <v>1397</v>
      </c>
      <c r="G510" s="24" t="s">
        <v>1398</v>
      </c>
      <c r="H510" s="24" t="s">
        <v>288</v>
      </c>
      <c r="I510" s="25"/>
      <c r="J510" s="26" t="s">
        <v>338</v>
      </c>
    </row>
    <row r="511" spans="1:10" ht="11" customHeight="1" x14ac:dyDescent="0.25">
      <c r="A511" s="13" t="s">
        <v>1270</v>
      </c>
      <c r="B511" s="33" t="s">
        <v>258</v>
      </c>
      <c r="C511" s="28" t="s">
        <v>137</v>
      </c>
      <c r="D511" s="24" t="s">
        <v>1399</v>
      </c>
      <c r="E511" s="24"/>
      <c r="F511" s="24" t="s">
        <v>1337</v>
      </c>
      <c r="G511" s="24" t="s">
        <v>1400</v>
      </c>
      <c r="H511" s="24" t="s">
        <v>288</v>
      </c>
      <c r="I511" s="25"/>
      <c r="J511" s="26" t="s">
        <v>338</v>
      </c>
    </row>
    <row r="512" spans="1:10" ht="11" customHeight="1" x14ac:dyDescent="0.25">
      <c r="A512" s="13" t="s">
        <v>1404</v>
      </c>
      <c r="B512" s="33" t="s">
        <v>295</v>
      </c>
      <c r="C512" s="28" t="s">
        <v>296</v>
      </c>
      <c r="D512" s="24" t="s">
        <v>1401</v>
      </c>
      <c r="E512" s="24"/>
      <c r="F512" s="24" t="s">
        <v>1402</v>
      </c>
      <c r="G512" s="24" t="s">
        <v>1403</v>
      </c>
      <c r="H512" s="24" t="s">
        <v>288</v>
      </c>
      <c r="I512" s="25"/>
      <c r="J512" s="26" t="s">
        <v>338</v>
      </c>
    </row>
    <row r="513" spans="1:10" ht="11" customHeight="1" x14ac:dyDescent="0.25">
      <c r="A513" s="13" t="s">
        <v>1270</v>
      </c>
      <c r="B513" s="33" t="s">
        <v>258</v>
      </c>
      <c r="C513" s="28" t="s">
        <v>102</v>
      </c>
      <c r="D513" s="24" t="s">
        <v>1401</v>
      </c>
      <c r="E513" s="24"/>
      <c r="F513" s="24" t="s">
        <v>1402</v>
      </c>
      <c r="G513" s="24" t="s">
        <v>1403</v>
      </c>
      <c r="H513" s="24" t="s">
        <v>288</v>
      </c>
      <c r="I513" s="25"/>
      <c r="J513" s="26" t="s">
        <v>338</v>
      </c>
    </row>
    <row r="514" spans="1:10" ht="11" customHeight="1" x14ac:dyDescent="0.25">
      <c r="A514" s="13" t="s">
        <v>339</v>
      </c>
      <c r="B514" s="33" t="s">
        <v>10</v>
      </c>
      <c r="C514" s="28" t="s">
        <v>297</v>
      </c>
      <c r="D514" s="24" t="s">
        <v>1405</v>
      </c>
      <c r="E514" s="24"/>
      <c r="F514" s="24" t="s">
        <v>793</v>
      </c>
      <c r="G514" s="24" t="s">
        <v>1406</v>
      </c>
      <c r="H514" s="24" t="s">
        <v>288</v>
      </c>
      <c r="I514" s="25"/>
      <c r="J514" s="26" t="s">
        <v>338</v>
      </c>
    </row>
    <row r="515" spans="1:10" ht="11" customHeight="1" x14ac:dyDescent="0.25">
      <c r="A515" s="13" t="s">
        <v>339</v>
      </c>
      <c r="B515" s="33" t="s">
        <v>10</v>
      </c>
      <c r="C515" s="28" t="s">
        <v>298</v>
      </c>
      <c r="D515" s="24" t="str">
        <f>HYPERLINK("https://agenda.liternet.ro/cronici/miroirsno3.html","Miroirs No. 3 *)")</f>
        <v>Miroirs No. 3 *)</v>
      </c>
      <c r="E515" s="24"/>
      <c r="F515" s="24" t="s">
        <v>1407</v>
      </c>
      <c r="G515" s="24" t="s">
        <v>1408</v>
      </c>
      <c r="H515" s="24" t="s">
        <v>299</v>
      </c>
      <c r="I515" s="25"/>
      <c r="J515" s="26" t="s">
        <v>338</v>
      </c>
    </row>
    <row r="516" spans="1:10" ht="11" customHeight="1" x14ac:dyDescent="0.25">
      <c r="A516" s="13" t="s">
        <v>587</v>
      </c>
      <c r="B516" s="33" t="s">
        <v>89</v>
      </c>
      <c r="C516" s="28" t="s">
        <v>55</v>
      </c>
      <c r="D516" s="24" t="str">
        <f>HYPERLINK("https://agenda.liternet.ro/cronici/miroirsno3.html","Miroirs No. 3 *)")</f>
        <v>Miroirs No. 3 *)</v>
      </c>
      <c r="E516" s="24"/>
      <c r="F516" s="24" t="s">
        <v>1407</v>
      </c>
      <c r="G516" s="24" t="s">
        <v>1408</v>
      </c>
      <c r="H516" s="24" t="s">
        <v>300</v>
      </c>
      <c r="I516" s="25"/>
      <c r="J516" s="26" t="s">
        <v>338</v>
      </c>
    </row>
    <row r="517" spans="1:10" ht="11" customHeight="1" x14ac:dyDescent="0.25">
      <c r="A517" s="13" t="s">
        <v>1409</v>
      </c>
      <c r="B517" s="33" t="s">
        <v>301</v>
      </c>
      <c r="C517" s="28" t="s">
        <v>302</v>
      </c>
      <c r="D517" s="24" t="str">
        <f>HYPERLINK("https://agenda.liternet.ro/cronici/miroirsno3.html","Miroirs No. 3 *)")</f>
        <v>Miroirs No. 3 *)</v>
      </c>
      <c r="E517" s="24"/>
      <c r="F517" s="24" t="s">
        <v>1407</v>
      </c>
      <c r="G517" s="24" t="s">
        <v>1408</v>
      </c>
      <c r="H517" s="24" t="s">
        <v>300</v>
      </c>
      <c r="I517" s="25"/>
      <c r="J517" s="26" t="s">
        <v>338</v>
      </c>
    </row>
    <row r="518" spans="1:10" ht="11" customHeight="1" x14ac:dyDescent="0.25">
      <c r="A518" s="13" t="s">
        <v>348</v>
      </c>
      <c r="B518" s="33" t="s">
        <v>13</v>
      </c>
      <c r="C518" s="28" t="s">
        <v>252</v>
      </c>
      <c r="D518" s="24" t="str">
        <f>HYPERLINK("https://agenda.liternet.ro/cronici/y.html","Y *)")</f>
        <v>Y *)</v>
      </c>
      <c r="E518" s="24"/>
      <c r="F518" s="24" t="s">
        <v>1268</v>
      </c>
      <c r="G518" s="24" t="s">
        <v>1269</v>
      </c>
      <c r="H518" s="24" t="s">
        <v>303</v>
      </c>
      <c r="I518" s="25"/>
      <c r="J518" s="26" t="s">
        <v>338</v>
      </c>
    </row>
    <row r="519" spans="1:10" ht="11" customHeight="1" x14ac:dyDescent="0.25">
      <c r="A519" s="13" t="s">
        <v>352</v>
      </c>
      <c r="B519" s="33" t="s">
        <v>15</v>
      </c>
      <c r="C519" s="28" t="s">
        <v>304</v>
      </c>
      <c r="D519" s="24" t="str">
        <f>HYPERLINK("https://agenda.liternet.ro/cronici/y.html","Y *)")</f>
        <v>Y *)</v>
      </c>
      <c r="E519" s="24"/>
      <c r="F519" s="24" t="s">
        <v>1268</v>
      </c>
      <c r="G519" s="24" t="s">
        <v>1269</v>
      </c>
      <c r="H519" s="24" t="s">
        <v>303</v>
      </c>
      <c r="I519" s="25"/>
      <c r="J519" s="26" t="s">
        <v>338</v>
      </c>
    </row>
    <row r="520" spans="1:10" ht="11" customHeight="1" x14ac:dyDescent="0.25">
      <c r="A520" s="13" t="s">
        <v>358</v>
      </c>
      <c r="B520" s="33" t="s">
        <v>17</v>
      </c>
      <c r="C520" s="28" t="s">
        <v>34</v>
      </c>
      <c r="D520" s="24" t="str">
        <f>HYPERLINK("https://agenda.liternet.ro/cronici/y.html","Y *)")</f>
        <v>Y *)</v>
      </c>
      <c r="E520" s="24"/>
      <c r="F520" s="24" t="s">
        <v>1268</v>
      </c>
      <c r="G520" s="24" t="s">
        <v>1269</v>
      </c>
      <c r="H520" s="24" t="s">
        <v>303</v>
      </c>
      <c r="I520" s="25"/>
      <c r="J520" s="26" t="s">
        <v>338</v>
      </c>
    </row>
    <row r="521" spans="1:10" ht="11" customHeight="1" x14ac:dyDescent="0.25">
      <c r="A521" s="13" t="s">
        <v>1410</v>
      </c>
      <c r="B521" s="33" t="s">
        <v>305</v>
      </c>
      <c r="C521" s="28" t="s">
        <v>136</v>
      </c>
      <c r="D521" s="24" t="str">
        <f>HYPERLINK("https://agenda.liternet.ro/cronici/y.html","Y *)")</f>
        <v>Y *)</v>
      </c>
      <c r="E521" s="24"/>
      <c r="F521" s="24" t="s">
        <v>1268</v>
      </c>
      <c r="G521" s="24" t="s">
        <v>1269</v>
      </c>
      <c r="H521" s="24" t="s">
        <v>303</v>
      </c>
      <c r="I521" s="25"/>
      <c r="J521" s="26" t="s">
        <v>338</v>
      </c>
    </row>
    <row r="522" spans="1:10" ht="11" customHeight="1" x14ac:dyDescent="0.25">
      <c r="A522" s="13" t="s">
        <v>339</v>
      </c>
      <c r="B522" s="33" t="s">
        <v>10</v>
      </c>
      <c r="C522" s="28" t="s">
        <v>306</v>
      </c>
      <c r="D522" s="24" t="str">
        <f>HYPERLINK("https://agenda.liternet.ro/cronici/y.html","Y *)")</f>
        <v>Y *)</v>
      </c>
      <c r="E522" s="24"/>
      <c r="F522" s="24" t="s">
        <v>1268</v>
      </c>
      <c r="G522" s="24" t="s">
        <v>1269</v>
      </c>
      <c r="H522" s="24" t="s">
        <v>300</v>
      </c>
      <c r="I522" s="25"/>
      <c r="J522" s="26" t="s">
        <v>338</v>
      </c>
    </row>
    <row r="523" spans="1:10" ht="11" customHeight="1" x14ac:dyDescent="0.25">
      <c r="A523" s="13" t="s">
        <v>1411</v>
      </c>
      <c r="B523" s="33" t="s">
        <v>307</v>
      </c>
      <c r="C523" s="28" t="s">
        <v>308</v>
      </c>
      <c r="D523" s="24" t="str">
        <f t="shared" ref="D523:D534" si="0">HYPERLINK("https://agenda.liternet.ro/cronici/decapulnostru.html","De capul nostru *)")</f>
        <v>De capul nostru *)</v>
      </c>
      <c r="E523" s="24"/>
      <c r="F523" s="24" t="s">
        <v>1266</v>
      </c>
      <c r="G523" s="24" t="s">
        <v>1267</v>
      </c>
      <c r="H523" s="24" t="s">
        <v>309</v>
      </c>
      <c r="I523" s="25"/>
      <c r="J523" s="26" t="s">
        <v>338</v>
      </c>
    </row>
    <row r="524" spans="1:10" ht="11" customHeight="1" x14ac:dyDescent="0.25">
      <c r="A524" s="13" t="s">
        <v>1412</v>
      </c>
      <c r="B524" s="33" t="s">
        <v>310</v>
      </c>
      <c r="C524" s="28" t="s">
        <v>26</v>
      </c>
      <c r="D524" s="24" t="str">
        <f t="shared" si="0"/>
        <v>De capul nostru *)</v>
      </c>
      <c r="E524" s="24"/>
      <c r="F524" s="24" t="s">
        <v>1266</v>
      </c>
      <c r="G524" s="24" t="s">
        <v>1267</v>
      </c>
      <c r="H524" s="24" t="s">
        <v>309</v>
      </c>
      <c r="I524" s="25"/>
      <c r="J524" s="26" t="s">
        <v>338</v>
      </c>
    </row>
    <row r="525" spans="1:10" ht="11" customHeight="1" x14ac:dyDescent="0.25">
      <c r="A525" s="13" t="s">
        <v>587</v>
      </c>
      <c r="B525" s="33" t="s">
        <v>89</v>
      </c>
      <c r="C525" s="28" t="s">
        <v>56</v>
      </c>
      <c r="D525" s="24" t="str">
        <f t="shared" si="0"/>
        <v>De capul nostru *)</v>
      </c>
      <c r="E525" s="24"/>
      <c r="F525" s="24" t="s">
        <v>1266</v>
      </c>
      <c r="G525" s="24" t="s">
        <v>1267</v>
      </c>
      <c r="H525" s="24" t="s">
        <v>311</v>
      </c>
      <c r="I525" s="25"/>
      <c r="J525" s="26" t="s">
        <v>338</v>
      </c>
    </row>
    <row r="526" spans="1:10" ht="11" customHeight="1" x14ac:dyDescent="0.25">
      <c r="A526" s="13" t="s">
        <v>1409</v>
      </c>
      <c r="B526" s="33" t="s">
        <v>301</v>
      </c>
      <c r="C526" s="28" t="s">
        <v>312</v>
      </c>
      <c r="D526" s="24" t="str">
        <f t="shared" si="0"/>
        <v>De capul nostru *)</v>
      </c>
      <c r="E526" s="24"/>
      <c r="F526" s="24" t="s">
        <v>1266</v>
      </c>
      <c r="G526" s="24" t="s">
        <v>1267</v>
      </c>
      <c r="H526" s="24" t="s">
        <v>311</v>
      </c>
      <c r="I526" s="25"/>
      <c r="J526" s="26" t="s">
        <v>338</v>
      </c>
    </row>
    <row r="527" spans="1:10" ht="11" customHeight="1" x14ac:dyDescent="0.25">
      <c r="A527" s="13" t="s">
        <v>1259</v>
      </c>
      <c r="B527" s="33" t="s">
        <v>257</v>
      </c>
      <c r="C527" s="28" t="s">
        <v>16</v>
      </c>
      <c r="D527" s="24" t="str">
        <f t="shared" si="0"/>
        <v>De capul nostru *)</v>
      </c>
      <c r="E527" s="24"/>
      <c r="F527" s="24" t="s">
        <v>1266</v>
      </c>
      <c r="G527" s="24" t="s">
        <v>1267</v>
      </c>
      <c r="H527" s="24" t="s">
        <v>303</v>
      </c>
      <c r="I527" s="25"/>
      <c r="J527" s="26" t="s">
        <v>338</v>
      </c>
    </row>
    <row r="528" spans="1:10" ht="11" customHeight="1" x14ac:dyDescent="0.25">
      <c r="A528" s="13" t="s">
        <v>352</v>
      </c>
      <c r="B528" s="33" t="s">
        <v>15</v>
      </c>
      <c r="C528" s="28" t="s">
        <v>26</v>
      </c>
      <c r="D528" s="24" t="str">
        <f t="shared" si="0"/>
        <v>De capul nostru *)</v>
      </c>
      <c r="E528" s="24"/>
      <c r="F528" s="24" t="s">
        <v>1266</v>
      </c>
      <c r="G528" s="24" t="s">
        <v>1267</v>
      </c>
      <c r="H528" s="24" t="s">
        <v>303</v>
      </c>
      <c r="I528" s="25"/>
      <c r="J528" s="26" t="s">
        <v>338</v>
      </c>
    </row>
    <row r="529" spans="1:10" ht="11" customHeight="1" x14ac:dyDescent="0.25">
      <c r="A529" s="13" t="s">
        <v>481</v>
      </c>
      <c r="B529" s="33" t="s">
        <v>39</v>
      </c>
      <c r="C529" s="28" t="s">
        <v>56</v>
      </c>
      <c r="D529" s="24" t="str">
        <f t="shared" si="0"/>
        <v>De capul nostru *)</v>
      </c>
      <c r="E529" s="24"/>
      <c r="F529" s="24" t="s">
        <v>1266</v>
      </c>
      <c r="G529" s="24" t="s">
        <v>1267</v>
      </c>
      <c r="H529" s="24" t="s">
        <v>303</v>
      </c>
      <c r="I529" s="25"/>
      <c r="J529" s="26" t="s">
        <v>338</v>
      </c>
    </row>
    <row r="530" spans="1:10" ht="11" customHeight="1" x14ac:dyDescent="0.25">
      <c r="A530" s="13" t="s">
        <v>1270</v>
      </c>
      <c r="B530" s="33" t="s">
        <v>258</v>
      </c>
      <c r="C530" s="28" t="s">
        <v>34</v>
      </c>
      <c r="D530" s="24" t="str">
        <f t="shared" si="0"/>
        <v>De capul nostru *)</v>
      </c>
      <c r="E530" s="24"/>
      <c r="F530" s="24" t="s">
        <v>1266</v>
      </c>
      <c r="G530" s="24" t="s">
        <v>1267</v>
      </c>
      <c r="H530" s="24" t="s">
        <v>303</v>
      </c>
      <c r="I530" s="25"/>
      <c r="J530" s="26" t="s">
        <v>338</v>
      </c>
    </row>
    <row r="531" spans="1:10" ht="11" customHeight="1" x14ac:dyDescent="0.25">
      <c r="A531" s="13" t="s">
        <v>339</v>
      </c>
      <c r="B531" s="33" t="s">
        <v>10</v>
      </c>
      <c r="C531" s="28" t="s">
        <v>313</v>
      </c>
      <c r="D531" s="24" t="str">
        <f t="shared" si="0"/>
        <v>De capul nostru *)</v>
      </c>
      <c r="E531" s="24"/>
      <c r="F531" s="24" t="s">
        <v>1266</v>
      </c>
      <c r="G531" s="24" t="s">
        <v>1267</v>
      </c>
      <c r="H531" s="24" t="s">
        <v>314</v>
      </c>
      <c r="I531" s="25"/>
      <c r="J531" s="26" t="s">
        <v>338</v>
      </c>
    </row>
    <row r="532" spans="1:10" ht="11" customHeight="1" x14ac:dyDescent="0.25">
      <c r="A532" s="13" t="s">
        <v>1413</v>
      </c>
      <c r="B532" s="33" t="s">
        <v>315</v>
      </c>
      <c r="C532" s="28" t="s">
        <v>316</v>
      </c>
      <c r="D532" s="24" t="str">
        <f t="shared" si="0"/>
        <v>De capul nostru *)</v>
      </c>
      <c r="E532" s="24"/>
      <c r="F532" s="24" t="s">
        <v>1266</v>
      </c>
      <c r="G532" s="24" t="s">
        <v>1267</v>
      </c>
      <c r="H532" s="24" t="s">
        <v>300</v>
      </c>
      <c r="I532" s="25"/>
      <c r="J532" s="26" t="s">
        <v>338</v>
      </c>
    </row>
    <row r="533" spans="1:10" ht="11" customHeight="1" x14ac:dyDescent="0.25">
      <c r="A533" s="13" t="s">
        <v>406</v>
      </c>
      <c r="B533" s="33" t="s">
        <v>25</v>
      </c>
      <c r="C533" s="28" t="s">
        <v>317</v>
      </c>
      <c r="D533" s="24" t="str">
        <f t="shared" si="0"/>
        <v>De capul nostru *)</v>
      </c>
      <c r="E533" s="24"/>
      <c r="F533" s="24" t="s">
        <v>1266</v>
      </c>
      <c r="G533" s="24" t="s">
        <v>1267</v>
      </c>
      <c r="H533" s="24" t="s">
        <v>300</v>
      </c>
      <c r="I533" s="25"/>
      <c r="J533" s="26" t="s">
        <v>338</v>
      </c>
    </row>
    <row r="534" spans="1:10" ht="11" customHeight="1" x14ac:dyDescent="0.25">
      <c r="A534" s="13" t="s">
        <v>339</v>
      </c>
      <c r="B534" s="33" t="s">
        <v>10</v>
      </c>
      <c r="C534" s="28" t="s">
        <v>318</v>
      </c>
      <c r="D534" s="24" t="str">
        <f t="shared" si="0"/>
        <v>De capul nostru *)</v>
      </c>
      <c r="E534" s="24"/>
      <c r="F534" s="24" t="s">
        <v>1266</v>
      </c>
      <c r="G534" s="24" t="s">
        <v>1267</v>
      </c>
      <c r="H534" s="24" t="s">
        <v>319</v>
      </c>
      <c r="I534" s="25"/>
      <c r="J534" s="26" t="s">
        <v>338</v>
      </c>
    </row>
    <row r="535" spans="1:10" ht="11" customHeight="1" x14ac:dyDescent="0.25">
      <c r="A535" s="13" t="s">
        <v>339</v>
      </c>
      <c r="B535" s="33" t="s">
        <v>10</v>
      </c>
      <c r="C535" s="28" t="s">
        <v>259</v>
      </c>
      <c r="D535" s="24" t="str">
        <f>HYPERLINK("https://agenda.liternet.ro/cronici/backrooms.html","Backrooms *)")</f>
        <v>Backrooms *)</v>
      </c>
      <c r="E535" s="24"/>
      <c r="F535" s="24" t="s">
        <v>1386</v>
      </c>
      <c r="G535" s="24" t="s">
        <v>1387</v>
      </c>
      <c r="H535" s="24" t="s">
        <v>320</v>
      </c>
      <c r="I535" s="25"/>
      <c r="J535" s="26" t="s">
        <v>338</v>
      </c>
    </row>
    <row r="536" spans="1:10" ht="11" customHeight="1" x14ac:dyDescent="0.25">
      <c r="A536" s="13" t="s">
        <v>1270</v>
      </c>
      <c r="B536" s="33" t="s">
        <v>258</v>
      </c>
      <c r="C536" s="28" t="s">
        <v>16</v>
      </c>
      <c r="D536" s="24" t="s">
        <v>1284</v>
      </c>
      <c r="E536" s="24"/>
      <c r="F536" s="24" t="s">
        <v>1285</v>
      </c>
      <c r="G536" s="24" t="s">
        <v>1286</v>
      </c>
      <c r="H536" s="24" t="s">
        <v>300</v>
      </c>
      <c r="I536" s="25"/>
      <c r="J536" s="26" t="s">
        <v>338</v>
      </c>
    </row>
    <row r="537" spans="1:10" ht="11" customHeight="1" x14ac:dyDescent="0.25">
      <c r="A537" s="13" t="s">
        <v>339</v>
      </c>
      <c r="B537" s="33" t="s">
        <v>10</v>
      </c>
      <c r="C537" s="28" t="s">
        <v>259</v>
      </c>
      <c r="D537" s="24" t="s">
        <v>1388</v>
      </c>
      <c r="E537" s="24"/>
      <c r="F537" s="24" t="s">
        <v>610</v>
      </c>
      <c r="G537" s="24" t="s">
        <v>1389</v>
      </c>
      <c r="H537" s="24" t="s">
        <v>320</v>
      </c>
      <c r="I537" s="25"/>
      <c r="J537" s="26" t="s">
        <v>338</v>
      </c>
    </row>
    <row r="538" spans="1:10" ht="11" customHeight="1" x14ac:dyDescent="0.25">
      <c r="A538" s="13" t="s">
        <v>587</v>
      </c>
      <c r="B538" s="33" t="s">
        <v>89</v>
      </c>
      <c r="C538" s="28" t="s">
        <v>32</v>
      </c>
      <c r="D538" s="24" t="str">
        <f>HYPERLINK("https://agenda.liternet.ro/cronici/partirunjour.html","Partir un jour *)")</f>
        <v>Partir un jour *)</v>
      </c>
      <c r="E538" s="24"/>
      <c r="F538" s="24" t="s">
        <v>1276</v>
      </c>
      <c r="G538" s="24" t="s">
        <v>1277</v>
      </c>
      <c r="H538" s="24" t="s">
        <v>314</v>
      </c>
      <c r="I538" s="25"/>
      <c r="J538" s="26" t="s">
        <v>338</v>
      </c>
    </row>
    <row r="539" spans="1:10" ht="11" customHeight="1" x14ac:dyDescent="0.25">
      <c r="A539" s="13" t="s">
        <v>1409</v>
      </c>
      <c r="B539" s="33" t="s">
        <v>301</v>
      </c>
      <c r="C539" s="28" t="s">
        <v>321</v>
      </c>
      <c r="D539" s="24" t="str">
        <f>HYPERLINK("https://agenda.liternet.ro/cronici/partirunjour.html","Partir un jour *)")</f>
        <v>Partir un jour *)</v>
      </c>
      <c r="E539" s="24"/>
      <c r="F539" s="24" t="s">
        <v>1276</v>
      </c>
      <c r="G539" s="24" t="s">
        <v>1277</v>
      </c>
      <c r="H539" s="24" t="s">
        <v>314</v>
      </c>
      <c r="I539" s="25"/>
      <c r="J539" s="26" t="s">
        <v>338</v>
      </c>
    </row>
    <row r="540" spans="1:10" ht="11" customHeight="1" x14ac:dyDescent="0.25">
      <c r="A540" s="13" t="s">
        <v>1270</v>
      </c>
      <c r="B540" s="33" t="s">
        <v>258</v>
      </c>
      <c r="C540" s="28" t="s">
        <v>142</v>
      </c>
      <c r="D540" s="24" t="s">
        <v>1281</v>
      </c>
      <c r="E540" s="24"/>
      <c r="F540" s="24" t="s">
        <v>1282</v>
      </c>
      <c r="G540" s="24" t="s">
        <v>1283</v>
      </c>
      <c r="H540" s="24" t="s">
        <v>322</v>
      </c>
      <c r="I540" s="25"/>
      <c r="J540" s="26" t="s">
        <v>338</v>
      </c>
    </row>
    <row r="541" spans="1:10" ht="11" customHeight="1" x14ac:dyDescent="0.25">
      <c r="A541" s="13" t="s">
        <v>1270</v>
      </c>
      <c r="B541" s="33" t="s">
        <v>258</v>
      </c>
      <c r="C541" s="28" t="s">
        <v>269</v>
      </c>
      <c r="D541" s="24" t="s">
        <v>1281</v>
      </c>
      <c r="E541" s="24"/>
      <c r="F541" s="24" t="s">
        <v>1282</v>
      </c>
      <c r="G541" s="24" t="s">
        <v>1283</v>
      </c>
      <c r="H541" s="24" t="s">
        <v>319</v>
      </c>
      <c r="I541" s="25"/>
      <c r="J541" s="26" t="s">
        <v>338</v>
      </c>
    </row>
    <row r="542" spans="1:10" ht="11" customHeight="1" x14ac:dyDescent="0.25">
      <c r="A542" s="13" t="s">
        <v>1270</v>
      </c>
      <c r="B542" s="33" t="s">
        <v>258</v>
      </c>
      <c r="C542" s="28" t="s">
        <v>94</v>
      </c>
      <c r="D542" s="24" t="s">
        <v>1281</v>
      </c>
      <c r="E542" s="24"/>
      <c r="F542" s="24" t="s">
        <v>1282</v>
      </c>
      <c r="G542" s="24" t="s">
        <v>1283</v>
      </c>
      <c r="H542" s="24" t="s">
        <v>299</v>
      </c>
      <c r="I542" s="25"/>
      <c r="J542" s="26" t="s">
        <v>338</v>
      </c>
    </row>
    <row r="543" spans="1:10" ht="11" customHeight="1" x14ac:dyDescent="0.25">
      <c r="A543" s="13" t="s">
        <v>1270</v>
      </c>
      <c r="B543" s="33" t="s">
        <v>258</v>
      </c>
      <c r="C543" s="28" t="s">
        <v>26</v>
      </c>
      <c r="D543" s="24" t="s">
        <v>1281</v>
      </c>
      <c r="E543" s="24"/>
      <c r="F543" s="24" t="s">
        <v>1282</v>
      </c>
      <c r="G543" s="24" t="s">
        <v>1283</v>
      </c>
      <c r="H543" s="24" t="s">
        <v>300</v>
      </c>
      <c r="I543" s="25"/>
      <c r="J543" s="26" t="s">
        <v>338</v>
      </c>
    </row>
    <row r="544" spans="1:10" ht="11" customHeight="1" x14ac:dyDescent="0.25">
      <c r="A544" s="13" t="s">
        <v>339</v>
      </c>
      <c r="B544" s="33" t="s">
        <v>10</v>
      </c>
      <c r="C544" s="28" t="s">
        <v>259</v>
      </c>
      <c r="D544" s="24" t="s">
        <v>1263</v>
      </c>
      <c r="E544" s="24"/>
      <c r="F544" s="24" t="s">
        <v>1264</v>
      </c>
      <c r="G544" s="24" t="s">
        <v>1265</v>
      </c>
      <c r="H544" s="24" t="s">
        <v>320</v>
      </c>
      <c r="I544" s="25"/>
      <c r="J544" s="26" t="s">
        <v>338</v>
      </c>
    </row>
    <row r="545" spans="1:10" ht="11" customHeight="1" x14ac:dyDescent="0.25">
      <c r="A545" s="13" t="s">
        <v>339</v>
      </c>
      <c r="B545" s="33" t="s">
        <v>10</v>
      </c>
      <c r="C545" s="28" t="s">
        <v>259</v>
      </c>
      <c r="D545" s="24" t="s">
        <v>1254</v>
      </c>
      <c r="E545" s="24"/>
      <c r="F545" s="24" t="s">
        <v>1255</v>
      </c>
      <c r="G545" s="24" t="s">
        <v>1256</v>
      </c>
      <c r="H545" s="24" t="s">
        <v>323</v>
      </c>
      <c r="I545" s="25"/>
      <c r="J545" s="26" t="s">
        <v>338</v>
      </c>
    </row>
    <row r="546" spans="1:10" ht="11" customHeight="1" x14ac:dyDescent="0.25">
      <c r="A546" s="13" t="s">
        <v>339</v>
      </c>
      <c r="B546" s="33" t="s">
        <v>10</v>
      </c>
      <c r="C546" s="28" t="s">
        <v>259</v>
      </c>
      <c r="D546" s="24" t="s">
        <v>1390</v>
      </c>
      <c r="E546" s="24"/>
      <c r="F546" s="24" t="s">
        <v>1391</v>
      </c>
      <c r="G546" s="24" t="s">
        <v>1392</v>
      </c>
      <c r="H546" s="24" t="s">
        <v>323</v>
      </c>
      <c r="I546" s="25"/>
      <c r="J546" s="26" t="s">
        <v>338</v>
      </c>
    </row>
    <row r="547" spans="1:10" ht="11" customHeight="1" x14ac:dyDescent="0.25">
      <c r="A547" s="13" t="s">
        <v>339</v>
      </c>
      <c r="B547" s="33" t="s">
        <v>10</v>
      </c>
      <c r="C547" s="28" t="s">
        <v>259</v>
      </c>
      <c r="D547" s="24" t="s">
        <v>1396</v>
      </c>
      <c r="E547" s="24"/>
      <c r="F547" s="24" t="s">
        <v>1397</v>
      </c>
      <c r="G547" s="24" t="s">
        <v>1398</v>
      </c>
      <c r="H547" s="24" t="s">
        <v>320</v>
      </c>
      <c r="I547" s="25"/>
      <c r="J547" s="26" t="s">
        <v>338</v>
      </c>
    </row>
    <row r="548" spans="1:10" ht="11" customHeight="1" x14ac:dyDescent="0.25">
      <c r="A548" s="13" t="s">
        <v>348</v>
      </c>
      <c r="B548" s="33" t="s">
        <v>13</v>
      </c>
      <c r="C548" s="28" t="s">
        <v>324</v>
      </c>
      <c r="D548" s="24" t="s">
        <v>1260</v>
      </c>
      <c r="E548" s="24"/>
      <c r="F548" s="24" t="s">
        <v>1261</v>
      </c>
      <c r="G548" s="24" t="s">
        <v>1262</v>
      </c>
      <c r="H548" s="24" t="s">
        <v>300</v>
      </c>
      <c r="I548" s="25"/>
      <c r="J548" s="26" t="s">
        <v>338</v>
      </c>
    </row>
    <row r="549" spans="1:10" ht="11" customHeight="1" x14ac:dyDescent="0.25">
      <c r="A549" s="13" t="s">
        <v>1409</v>
      </c>
      <c r="B549" s="33" t="s">
        <v>301</v>
      </c>
      <c r="C549" s="28" t="s">
        <v>325</v>
      </c>
      <c r="D549" s="24" t="s">
        <v>1260</v>
      </c>
      <c r="E549" s="24"/>
      <c r="F549" s="24" t="s">
        <v>1261</v>
      </c>
      <c r="G549" s="24" t="s">
        <v>1262</v>
      </c>
      <c r="H549" s="24" t="s">
        <v>300</v>
      </c>
      <c r="I549" s="25"/>
      <c r="J549" s="26" t="s">
        <v>338</v>
      </c>
    </row>
    <row r="550" spans="1:10" ht="11" customHeight="1" x14ac:dyDescent="0.25">
      <c r="A550" s="13" t="s">
        <v>406</v>
      </c>
      <c r="B550" s="33" t="s">
        <v>25</v>
      </c>
      <c r="C550" s="28" t="s">
        <v>326</v>
      </c>
      <c r="D550" s="24" t="s">
        <v>1260</v>
      </c>
      <c r="E550" s="24"/>
      <c r="F550" s="24" t="s">
        <v>1261</v>
      </c>
      <c r="G550" s="24" t="s">
        <v>1262</v>
      </c>
      <c r="H550" s="24" t="s">
        <v>300</v>
      </c>
      <c r="I550" s="25"/>
      <c r="J550" s="26" t="s">
        <v>338</v>
      </c>
    </row>
    <row r="551" spans="1:10" ht="11" customHeight="1" x14ac:dyDescent="0.25">
      <c r="A551" s="13" t="s">
        <v>1414</v>
      </c>
      <c r="B551" s="33" t="s">
        <v>327</v>
      </c>
      <c r="C551" s="28" t="s">
        <v>328</v>
      </c>
      <c r="D551" s="24" t="s">
        <v>1260</v>
      </c>
      <c r="E551" s="24"/>
      <c r="F551" s="24" t="s">
        <v>1261</v>
      </c>
      <c r="G551" s="24" t="s">
        <v>1262</v>
      </c>
      <c r="H551" s="24" t="s">
        <v>300</v>
      </c>
      <c r="I551" s="25"/>
      <c r="J551" s="26" t="s">
        <v>338</v>
      </c>
    </row>
    <row r="552" spans="1:10" ht="11" customHeight="1" x14ac:dyDescent="0.25">
      <c r="A552" s="13" t="s">
        <v>1270</v>
      </c>
      <c r="B552" s="33" t="s">
        <v>258</v>
      </c>
      <c r="C552" s="28" t="s">
        <v>259</v>
      </c>
      <c r="D552" s="24" t="s">
        <v>1399</v>
      </c>
      <c r="E552" s="24"/>
      <c r="F552" s="24" t="s">
        <v>1337</v>
      </c>
      <c r="G552" s="24" t="s">
        <v>1400</v>
      </c>
      <c r="H552" s="24" t="s">
        <v>320</v>
      </c>
      <c r="I552" s="25"/>
      <c r="J552" s="26" t="s">
        <v>338</v>
      </c>
    </row>
    <row r="553" spans="1:10" ht="11" customHeight="1" x14ac:dyDescent="0.25">
      <c r="A553" s="13" t="s">
        <v>1409</v>
      </c>
      <c r="B553" s="33" t="s">
        <v>301</v>
      </c>
      <c r="C553" s="28" t="s">
        <v>207</v>
      </c>
      <c r="D553" s="24" t="s">
        <v>1415</v>
      </c>
      <c r="E553" s="24"/>
      <c r="F553" s="24" t="s">
        <v>1416</v>
      </c>
      <c r="G553" s="24" t="s">
        <v>1417</v>
      </c>
      <c r="H553" s="24" t="s">
        <v>309</v>
      </c>
      <c r="I553" s="25"/>
      <c r="J553" s="26" t="s">
        <v>338</v>
      </c>
    </row>
    <row r="554" spans="1:10" ht="11" customHeight="1" x14ac:dyDescent="0.25">
      <c r="A554" s="13" t="s">
        <v>339</v>
      </c>
      <c r="B554" s="33" t="s">
        <v>10</v>
      </c>
      <c r="C554" s="28" t="s">
        <v>259</v>
      </c>
      <c r="D554" s="24" t="s">
        <v>1405</v>
      </c>
      <c r="E554" s="24"/>
      <c r="F554" s="24" t="s">
        <v>793</v>
      </c>
      <c r="G554" s="24" t="s">
        <v>1406</v>
      </c>
      <c r="H554" s="24" t="s">
        <v>320</v>
      </c>
      <c r="I554" s="25"/>
      <c r="J554" s="26" t="s">
        <v>338</v>
      </c>
    </row>
    <row r="555" spans="1:10" ht="11" customHeight="1" x14ac:dyDescent="0.25">
      <c r="A555" s="13" t="s">
        <v>339</v>
      </c>
      <c r="B555" s="33" t="s">
        <v>10</v>
      </c>
      <c r="C555" s="28" t="s">
        <v>259</v>
      </c>
      <c r="D555" s="24" t="s">
        <v>1401</v>
      </c>
      <c r="E555" s="24"/>
      <c r="F555" s="24" t="s">
        <v>1402</v>
      </c>
      <c r="G555" s="24" t="s">
        <v>1403</v>
      </c>
      <c r="H555" s="24" t="s">
        <v>323</v>
      </c>
      <c r="I555" s="25"/>
      <c r="J555" s="26" t="s">
        <v>338</v>
      </c>
    </row>
    <row r="556" spans="1:10" ht="11" customHeight="1" x14ac:dyDescent="0.25">
      <c r="A556" s="13" t="s">
        <v>339</v>
      </c>
      <c r="B556" s="33" t="s">
        <v>10</v>
      </c>
      <c r="C556" s="28" t="s">
        <v>259</v>
      </c>
      <c r="D556" s="24" t="s">
        <v>1418</v>
      </c>
      <c r="E556" s="24"/>
      <c r="F556" s="24" t="s">
        <v>1419</v>
      </c>
      <c r="G556" s="24" t="s">
        <v>1420</v>
      </c>
      <c r="H556" s="24" t="s">
        <v>323</v>
      </c>
      <c r="I556" s="25"/>
      <c r="J556" s="26" t="s">
        <v>338</v>
      </c>
    </row>
    <row r="557" spans="1:10" ht="11" customHeight="1" x14ac:dyDescent="0.25">
      <c r="A557" s="13" t="s">
        <v>339</v>
      </c>
      <c r="B557" s="33" t="s">
        <v>10</v>
      </c>
      <c r="C557" s="28" t="s">
        <v>259</v>
      </c>
      <c r="D557" s="24" t="s">
        <v>1278</v>
      </c>
      <c r="E557" s="24"/>
      <c r="F557" s="24" t="s">
        <v>1279</v>
      </c>
      <c r="G557" s="24" t="s">
        <v>1280</v>
      </c>
      <c r="H557" s="24" t="s">
        <v>323</v>
      </c>
      <c r="I557" s="25"/>
      <c r="J557" s="26" t="s">
        <v>338</v>
      </c>
    </row>
    <row r="558" spans="1:10" ht="11" customHeight="1" x14ac:dyDescent="0.25">
      <c r="A558" s="13" t="s">
        <v>339</v>
      </c>
      <c r="B558" s="33" t="s">
        <v>10</v>
      </c>
      <c r="C558" s="28" t="s">
        <v>259</v>
      </c>
      <c r="D558" s="24" t="s">
        <v>1393</v>
      </c>
      <c r="E558" s="24"/>
      <c r="F558" s="24" t="s">
        <v>1394</v>
      </c>
      <c r="G558" s="24" t="s">
        <v>1395</v>
      </c>
      <c r="H558" s="24" t="s">
        <v>320</v>
      </c>
      <c r="I558" s="25"/>
      <c r="J558" s="26" t="s">
        <v>338</v>
      </c>
    </row>
    <row r="559" spans="1:10" ht="11" customHeight="1" x14ac:dyDescent="0.25">
      <c r="A559" s="13" t="s">
        <v>406</v>
      </c>
      <c r="B559" s="33" t="s">
        <v>25</v>
      </c>
      <c r="C559" s="28" t="s">
        <v>14</v>
      </c>
      <c r="D559" s="24" t="str">
        <f>HYPERLINK("https://agenda.liternet.ro/cronici/piratesofthecaribbean2.html","The Pirates of the Caribbean: Dead Man's Chest *)")</f>
        <v>The Pirates of the Caribbean: Dead Man's Chest *)</v>
      </c>
      <c r="E559" s="24"/>
      <c r="F559" s="24" t="s">
        <v>1421</v>
      </c>
      <c r="G559" s="24" t="s">
        <v>1422</v>
      </c>
      <c r="H559" s="24" t="s">
        <v>329</v>
      </c>
      <c r="I559" s="25"/>
      <c r="J559" s="26" t="s">
        <v>566</v>
      </c>
    </row>
    <row r="560" spans="1:10" s="15" customFormat="1" ht="15" customHeight="1" x14ac:dyDescent="0.35">
      <c r="A560" s="41"/>
      <c r="B560" s="38"/>
      <c r="C560" s="39" t="s">
        <v>330</v>
      </c>
      <c r="D560" s="40"/>
      <c r="E560" s="40"/>
      <c r="F560" s="11"/>
      <c r="G560" s="14"/>
      <c r="H560" s="14" t="s">
        <v>331</v>
      </c>
      <c r="I560" s="12"/>
      <c r="J560" s="12"/>
    </row>
    <row r="561" spans="1:10" s="15" customFormat="1" x14ac:dyDescent="0.35">
      <c r="A561" s="41"/>
      <c r="B561" s="38"/>
      <c r="C561" s="39" t="s">
        <v>332</v>
      </c>
      <c r="D561" s="42"/>
      <c r="E561" s="43" t="s">
        <v>333</v>
      </c>
      <c r="F561" s="44"/>
      <c r="G561" s="44"/>
      <c r="H561" s="44" t="s">
        <v>334</v>
      </c>
      <c r="I561" s="45"/>
      <c r="J561" s="45"/>
    </row>
    <row r="562" spans="1:10" s="15" customFormat="1" x14ac:dyDescent="0.35">
      <c r="A562" s="41"/>
      <c r="B562" s="38"/>
      <c r="C562" s="46" t="s">
        <v>335</v>
      </c>
      <c r="D562" s="47"/>
      <c r="E562" s="48" t="s">
        <v>336</v>
      </c>
      <c r="F562" s="44"/>
      <c r="G562" s="44"/>
      <c r="H562" s="44"/>
      <c r="I562" s="45"/>
      <c r="J562" s="45"/>
    </row>
    <row r="563" spans="1:10" s="15" customFormat="1" x14ac:dyDescent="0.35">
      <c r="A563" s="41"/>
      <c r="B563" s="49" t="s">
        <v>337</v>
      </c>
      <c r="C563" s="50"/>
      <c r="D563" s="49"/>
      <c r="E563" s="49"/>
      <c r="F563" s="51"/>
      <c r="G563" s="49"/>
      <c r="H563" s="49"/>
      <c r="I563" s="52"/>
      <c r="J563" s="49"/>
    </row>
  </sheetData>
  <sortState xmlns:xlrd2="http://schemas.microsoft.com/office/spreadsheetml/2017/richdata2" ref="A394:J502">
    <sortCondition ref="C394"/>
  </sortState>
  <hyperlinks>
    <hyperlink ref="H461" r:id="rId1" xr:uid="{29B84FBF-CC60-460A-A54C-56D27D9D6B4A}"/>
    <hyperlink ref="I27" r:id="rId2" xr:uid="{8A50C24C-013C-48AE-B912-8E37AAB46D16}"/>
    <hyperlink ref="I17" r:id="rId3" xr:uid="{0318D172-A234-42E2-86DA-D944B037256D}"/>
    <hyperlink ref="I26" r:id="rId4" xr:uid="{92D58EE5-848E-4F5E-B036-01E9EF91BF8B}"/>
  </hyperlinks>
  <printOptions horizontalCentered="1"/>
  <pageMargins left="0.23622047244094491" right="0.15748031496062992" top="0.23622047244094491" bottom="0.31496062992125984" header="0.15748031496062992" footer="0.15748031496062992"/>
  <pageSetup paperSize="9" scale="73" orientation="landscape" r:id="rId5"/>
  <headerFooter>
    <oddHeader>&amp;CSăptămîna 26 iun - 2 iul 2026</oddHeader>
    <oddFooter>&amp;L&amp;P/&amp;N</oddFooter>
  </headerFooter>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Company>PwC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Razvan Penescu (RO)</dc:creator>
  <cp:lastModifiedBy>Razvan Penescu (RO)</cp:lastModifiedBy>
  <cp:lastPrinted>2026-06-26T02:39:50Z</cp:lastPrinted>
  <dcterms:created xsi:type="dcterms:W3CDTF">2026-06-26T02:26:38Z</dcterms:created>
  <dcterms:modified xsi:type="dcterms:W3CDTF">2026-06-26T02:39:52Z</dcterms:modified>
</cp:coreProperties>
</file>